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ullia.gallinatoschi\Desktop\"/>
    </mc:Choice>
  </mc:AlternateContent>
  <bookViews>
    <workbookView xWindow="28680" yWindow="-120" windowWidth="29040" windowHeight="15840" tabRatio="862"/>
  </bookViews>
  <sheets>
    <sheet name="General Instructions" sheetId="139" r:id="rId1"/>
    <sheet name="Lab Info" sheetId="145" r:id="rId2"/>
    <sheet name="Final Results" sheetId="73" r:id="rId3"/>
    <sheet name="Data for calib. SM A" sheetId="159" r:id="rId4"/>
    <sheet name="Calcs. for calib. SM A" sheetId="160" r:id="rId5"/>
    <sheet name="Data for calib. SM B" sheetId="161" r:id="rId6"/>
    <sheet name="Calcs. for calib. SM B" sheetId="162" r:id="rId7"/>
    <sheet name="Calibration Curves" sheetId="78" r:id="rId8"/>
    <sheet name="Calib. Curve I.S (Optional)" sheetId="163" r:id="rId9"/>
    <sheet name="Sample1" sheetId="12" r:id="rId10"/>
    <sheet name="Sample2" sheetId="187" r:id="rId11"/>
    <sheet name="Sample3" sheetId="188" r:id="rId12"/>
    <sheet name="Sample4" sheetId="189" r:id="rId13"/>
    <sheet name="Sample5" sheetId="190" r:id="rId14"/>
    <sheet name="Sample6" sheetId="191" r:id="rId15"/>
    <sheet name="Sample7" sheetId="192" r:id="rId16"/>
    <sheet name="Sample8" sheetId="193" r:id="rId17"/>
    <sheet name="Sample9" sheetId="194" r:id="rId18"/>
    <sheet name="Sample10" sheetId="19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 i="73" l="1"/>
  <c r="J2" i="73"/>
  <c r="I2" i="73"/>
  <c r="H2" i="73"/>
  <c r="G2" i="73"/>
  <c r="F2" i="73"/>
  <c r="E2" i="73"/>
  <c r="D2" i="73"/>
  <c r="C2" i="73"/>
  <c r="B2" i="73"/>
  <c r="B51" i="195"/>
  <c r="B59" i="195" s="1"/>
  <c r="B59" i="194"/>
  <c r="L68" i="194" s="1"/>
  <c r="B5" i="194" s="1"/>
  <c r="B51" i="194"/>
  <c r="B51" i="193"/>
  <c r="B59" i="193" s="1"/>
  <c r="B51" i="192"/>
  <c r="B59" i="192" s="1"/>
  <c r="B51" i="191"/>
  <c r="B59" i="191" s="1"/>
  <c r="B51" i="190"/>
  <c r="B59" i="190" s="1"/>
  <c r="L68" i="190" s="1"/>
  <c r="B5" i="190" s="1"/>
  <c r="B51" i="189"/>
  <c r="B59" i="189" s="1"/>
  <c r="B51" i="188"/>
  <c r="B59" i="188" s="1"/>
  <c r="B51" i="187"/>
  <c r="B59" i="187" s="1"/>
  <c r="L68" i="195" l="1"/>
  <c r="B5" i="195" s="1"/>
  <c r="G68" i="195"/>
  <c r="B4" i="195" s="1"/>
  <c r="B68" i="195"/>
  <c r="B3" i="195" s="1"/>
  <c r="G8" i="194"/>
  <c r="N8" i="194"/>
  <c r="U8" i="194"/>
  <c r="B68" i="194"/>
  <c r="B3" i="194" s="1"/>
  <c r="G68" i="194"/>
  <c r="B4" i="194" s="1"/>
  <c r="L68" i="193"/>
  <c r="B5" i="193" s="1"/>
  <c r="G68" i="193"/>
  <c r="B4" i="193" s="1"/>
  <c r="B68" i="193"/>
  <c r="B3" i="193" s="1"/>
  <c r="L68" i="192"/>
  <c r="B5" i="192" s="1"/>
  <c r="G68" i="192"/>
  <c r="B4" i="192" s="1"/>
  <c r="B68" i="192"/>
  <c r="B3" i="192" s="1"/>
  <c r="L68" i="191"/>
  <c r="B5" i="191" s="1"/>
  <c r="G68" i="191"/>
  <c r="B4" i="191" s="1"/>
  <c r="B68" i="191"/>
  <c r="B3" i="191" s="1"/>
  <c r="G8" i="190"/>
  <c r="N8" i="190"/>
  <c r="U8" i="190"/>
  <c r="B68" i="190"/>
  <c r="B3" i="190" s="1"/>
  <c r="G68" i="190"/>
  <c r="B4" i="190" s="1"/>
  <c r="L68" i="189"/>
  <c r="B5" i="189" s="1"/>
  <c r="G68" i="189"/>
  <c r="B4" i="189" s="1"/>
  <c r="B68" i="189"/>
  <c r="B3" i="189" s="1"/>
  <c r="L68" i="188"/>
  <c r="B5" i="188" s="1"/>
  <c r="G68" i="188"/>
  <c r="B4" i="188" s="1"/>
  <c r="B68" i="188"/>
  <c r="B3" i="188" s="1"/>
  <c r="L68" i="187"/>
  <c r="B5" i="187" s="1"/>
  <c r="G68" i="187"/>
  <c r="B4" i="187" s="1"/>
  <c r="B68" i="187"/>
  <c r="B3" i="187" s="1"/>
  <c r="AS6" i="78"/>
  <c r="AY6" i="78"/>
  <c r="AS7" i="78"/>
  <c r="AY7" i="78"/>
  <c r="AS8" i="78"/>
  <c r="AY8" i="78"/>
  <c r="AS9" i="78"/>
  <c r="AY9" i="78"/>
  <c r="AS10" i="78"/>
  <c r="AY10" i="78"/>
  <c r="AS11" i="78"/>
  <c r="AY11" i="78"/>
  <c r="AS12" i="78"/>
  <c r="AY12" i="78"/>
  <c r="AS13" i="78"/>
  <c r="AY13" i="78"/>
  <c r="AS14" i="78"/>
  <c r="AY14" i="78"/>
  <c r="AS15" i="78"/>
  <c r="AS16" i="78"/>
  <c r="AS17" i="78"/>
  <c r="E8" i="195" l="1"/>
  <c r="L8" i="195"/>
  <c r="S8" i="195"/>
  <c r="F8" i="195"/>
  <c r="M8" i="195"/>
  <c r="T8" i="195"/>
  <c r="G8" i="195"/>
  <c r="N8" i="195"/>
  <c r="U8" i="195"/>
  <c r="E8" i="194"/>
  <c r="L8" i="194"/>
  <c r="S8" i="194"/>
  <c r="F8" i="194"/>
  <c r="M8" i="194"/>
  <c r="T8" i="194"/>
  <c r="E8" i="193"/>
  <c r="L8" i="193"/>
  <c r="S8" i="193"/>
  <c r="F8" i="193"/>
  <c r="M8" i="193"/>
  <c r="T8" i="193"/>
  <c r="G8" i="193"/>
  <c r="N8" i="193"/>
  <c r="U8" i="193"/>
  <c r="F8" i="192"/>
  <c r="M8" i="192"/>
  <c r="T8" i="192"/>
  <c r="G8" i="192"/>
  <c r="N8" i="192"/>
  <c r="U8" i="192"/>
  <c r="E8" i="192"/>
  <c r="S8" i="192"/>
  <c r="L8" i="192"/>
  <c r="F8" i="191"/>
  <c r="M8" i="191"/>
  <c r="T8" i="191"/>
  <c r="E8" i="191"/>
  <c r="L8" i="191"/>
  <c r="S8" i="191"/>
  <c r="G8" i="191"/>
  <c r="N8" i="191"/>
  <c r="U8" i="191"/>
  <c r="F8" i="190"/>
  <c r="M8" i="190"/>
  <c r="T8" i="190"/>
  <c r="E8" i="190"/>
  <c r="L8" i="190"/>
  <c r="S8" i="190"/>
  <c r="G8" i="189"/>
  <c r="N8" i="189"/>
  <c r="U8" i="189"/>
  <c r="F8" i="189"/>
  <c r="M8" i="189"/>
  <c r="T8" i="189"/>
  <c r="E8" i="189"/>
  <c r="L8" i="189"/>
  <c r="S8" i="189"/>
  <c r="F8" i="188"/>
  <c r="M8" i="188"/>
  <c r="T8" i="188"/>
  <c r="L8" i="188"/>
  <c r="E8" i="188"/>
  <c r="S8" i="188"/>
  <c r="G8" i="188"/>
  <c r="N8" i="188"/>
  <c r="U8" i="188"/>
  <c r="E8" i="187"/>
  <c r="L8" i="187"/>
  <c r="S8" i="187"/>
  <c r="F8" i="187"/>
  <c r="M8" i="187"/>
  <c r="T8" i="187"/>
  <c r="G8" i="187"/>
  <c r="N8" i="187"/>
  <c r="U8" i="187"/>
  <c r="D15" i="160"/>
  <c r="B2" i="160"/>
  <c r="W8" i="195" l="1"/>
  <c r="V8" i="195"/>
  <c r="P8" i="195"/>
  <c r="O8" i="195"/>
  <c r="H8" i="195"/>
  <c r="K3" i="73" s="1"/>
  <c r="I8" i="195"/>
  <c r="H8" i="194"/>
  <c r="J3" i="73" s="1"/>
  <c r="I8" i="194"/>
  <c r="J8" i="194" s="1"/>
  <c r="P8" i="194"/>
  <c r="O8" i="194"/>
  <c r="W8" i="194"/>
  <c r="V8" i="194"/>
  <c r="W8" i="193"/>
  <c r="V8" i="193"/>
  <c r="H8" i="193"/>
  <c r="I3" i="73" s="1"/>
  <c r="I8" i="193"/>
  <c r="P8" i="193"/>
  <c r="O8" i="193"/>
  <c r="W8" i="192"/>
  <c r="V8" i="192"/>
  <c r="P8" i="192"/>
  <c r="O8" i="192"/>
  <c r="I8" i="192"/>
  <c r="J8" i="192" s="1"/>
  <c r="H8" i="192"/>
  <c r="H3" i="73" s="1"/>
  <c r="P8" i="191"/>
  <c r="O8" i="191"/>
  <c r="H8" i="191"/>
  <c r="G3" i="73" s="1"/>
  <c r="I8" i="191"/>
  <c r="W8" i="191"/>
  <c r="X8" i="191" s="1"/>
  <c r="V8" i="191"/>
  <c r="H8" i="190"/>
  <c r="F3" i="73" s="1"/>
  <c r="I8" i="190"/>
  <c r="W8" i="190"/>
  <c r="X8" i="190" s="1"/>
  <c r="V8" i="190"/>
  <c r="P8" i="190"/>
  <c r="O8" i="190"/>
  <c r="W8" i="189"/>
  <c r="X8" i="189" s="1"/>
  <c r="V8" i="189"/>
  <c r="H8" i="189"/>
  <c r="E3" i="73" s="1"/>
  <c r="I8" i="189"/>
  <c r="P8" i="189"/>
  <c r="O8" i="189"/>
  <c r="P8" i="188"/>
  <c r="Q8" i="188" s="1"/>
  <c r="O8" i="188"/>
  <c r="I8" i="188"/>
  <c r="H8" i="188"/>
  <c r="D3" i="73" s="1"/>
  <c r="W8" i="188"/>
  <c r="V8" i="188"/>
  <c r="P8" i="187"/>
  <c r="O8" i="187"/>
  <c r="H8" i="187"/>
  <c r="C3" i="73" s="1"/>
  <c r="I8" i="187"/>
  <c r="J8" i="187" s="1"/>
  <c r="W8" i="187"/>
  <c r="X8" i="187" s="1"/>
  <c r="V8" i="187"/>
  <c r="C19" i="163"/>
  <c r="J8" i="195" l="1"/>
  <c r="J8" i="188"/>
  <c r="Q8" i="193"/>
  <c r="Q8" i="190"/>
  <c r="X8" i="193"/>
  <c r="X8" i="195"/>
  <c r="Q8" i="195"/>
  <c r="X8" i="194"/>
  <c r="Q8" i="194"/>
  <c r="J8" i="193"/>
  <c r="Q8" i="192"/>
  <c r="X8" i="192"/>
  <c r="Q8" i="191"/>
  <c r="J8" i="191"/>
  <c r="J8" i="190"/>
  <c r="Q8" i="189"/>
  <c r="J8" i="189"/>
  <c r="X8" i="188"/>
  <c r="Q8" i="187"/>
  <c r="B21" i="163"/>
  <c r="B19" i="163"/>
  <c r="B20" i="163"/>
  <c r="B51" i="12" l="1"/>
  <c r="C3" i="78" l="1"/>
  <c r="D97" i="162"/>
  <c r="D98" i="162"/>
  <c r="D99" i="162"/>
  <c r="D100" i="162"/>
  <c r="D101" i="162"/>
  <c r="D102" i="162"/>
  <c r="D103" i="162"/>
  <c r="D104" i="162"/>
  <c r="D105" i="162"/>
  <c r="D106" i="162"/>
  <c r="D107" i="162"/>
  <c r="D108" i="162"/>
  <c r="D37" i="162"/>
  <c r="D38" i="162"/>
  <c r="D39" i="162"/>
  <c r="D40" i="162"/>
  <c r="D41" i="162"/>
  <c r="D42" i="162"/>
  <c r="D43" i="162"/>
  <c r="D44" i="162"/>
  <c r="D45" i="162"/>
  <c r="D46" i="162"/>
  <c r="D47" i="162"/>
  <c r="D48" i="162"/>
  <c r="D49" i="162"/>
  <c r="D50" i="162"/>
  <c r="D51" i="162"/>
  <c r="D52" i="162"/>
  <c r="D53" i="162"/>
  <c r="D54" i="162"/>
  <c r="D55" i="162"/>
  <c r="D56" i="162"/>
  <c r="D57" i="162"/>
  <c r="D58" i="162"/>
  <c r="D59" i="162"/>
  <c r="D60" i="162"/>
  <c r="D61" i="162"/>
  <c r="D62" i="162"/>
  <c r="D63" i="162"/>
  <c r="D64" i="162"/>
  <c r="D65" i="162"/>
  <c r="D66" i="162"/>
  <c r="D67" i="162"/>
  <c r="D68" i="162"/>
  <c r="D69" i="162"/>
  <c r="D70" i="162"/>
  <c r="D71" i="162"/>
  <c r="D72" i="162"/>
  <c r="D73" i="162"/>
  <c r="D74" i="162"/>
  <c r="D75" i="162"/>
  <c r="D76" i="162"/>
  <c r="D77" i="162"/>
  <c r="D78" i="162"/>
  <c r="D79" i="162"/>
  <c r="D80" i="162"/>
  <c r="D81" i="162"/>
  <c r="D82" i="162"/>
  <c r="D83" i="162"/>
  <c r="D84" i="162"/>
  <c r="D85" i="162"/>
  <c r="D86" i="162"/>
  <c r="D87" i="162"/>
  <c r="D88" i="162"/>
  <c r="D89" i="162"/>
  <c r="D90" i="162"/>
  <c r="D91" i="162"/>
  <c r="D92" i="162"/>
  <c r="D93" i="162"/>
  <c r="D94" i="162"/>
  <c r="D95" i="162"/>
  <c r="D96" i="162"/>
  <c r="D25" i="162"/>
  <c r="D26" i="162"/>
  <c r="D27" i="162"/>
  <c r="D28" i="162"/>
  <c r="D29" i="162"/>
  <c r="D30" i="162"/>
  <c r="D31" i="162"/>
  <c r="D32" i="162"/>
  <c r="D33" i="162"/>
  <c r="D34" i="162"/>
  <c r="D35" i="162"/>
  <c r="D36" i="162"/>
  <c r="D24" i="162"/>
  <c r="D23" i="162"/>
  <c r="D22" i="162"/>
  <c r="D21" i="162"/>
  <c r="D20" i="162"/>
  <c r="D19" i="162"/>
  <c r="D18" i="162"/>
  <c r="D17" i="162"/>
  <c r="D16" i="162"/>
  <c r="D15" i="162"/>
  <c r="D14" i="162"/>
  <c r="D13" i="162"/>
  <c r="B3" i="160"/>
  <c r="C3" i="160" s="1"/>
  <c r="D3" i="160" s="1"/>
  <c r="B4" i="160"/>
  <c r="C4" i="160" s="1"/>
  <c r="D4" i="160" s="1"/>
  <c r="B5" i="160"/>
  <c r="C5" i="160" s="1"/>
  <c r="D5" i="160" s="1"/>
  <c r="B6" i="160"/>
  <c r="C6" i="160" s="1"/>
  <c r="D6" i="160" s="1"/>
  <c r="B7" i="160"/>
  <c r="C7" i="160" s="1"/>
  <c r="D7" i="160" s="1"/>
  <c r="B8" i="160"/>
  <c r="C8" i="160" s="1"/>
  <c r="D8" i="160" s="1"/>
  <c r="B9" i="160"/>
  <c r="C9" i="160" s="1"/>
  <c r="D9" i="160" s="1"/>
  <c r="B10" i="160"/>
  <c r="C10" i="160" s="1"/>
  <c r="D10" i="160" s="1"/>
  <c r="B11" i="160"/>
  <c r="C11" i="160" s="1"/>
  <c r="D11" i="160" s="1"/>
  <c r="C2" i="160"/>
  <c r="D2" i="160" s="1"/>
  <c r="B3" i="162"/>
  <c r="C3" i="162" s="1"/>
  <c r="D3" i="162" s="1"/>
  <c r="C25" i="162" s="1"/>
  <c r="B4" i="162"/>
  <c r="C4" i="162" s="1"/>
  <c r="D4" i="162" s="1"/>
  <c r="C37" i="162" s="1"/>
  <c r="B5" i="162"/>
  <c r="C5" i="162" s="1"/>
  <c r="D5" i="162" s="1"/>
  <c r="C49" i="162" s="1"/>
  <c r="B6" i="162"/>
  <c r="C6" i="162" s="1"/>
  <c r="D6" i="162" s="1"/>
  <c r="C61" i="162" s="1"/>
  <c r="B7" i="162"/>
  <c r="C7" i="162" s="1"/>
  <c r="D7" i="162" s="1"/>
  <c r="C73" i="162" s="1"/>
  <c r="B8" i="162"/>
  <c r="C8" i="162" s="1"/>
  <c r="D8" i="162" s="1"/>
  <c r="C85" i="162" s="1"/>
  <c r="B9" i="162"/>
  <c r="C9" i="162" s="1"/>
  <c r="D9" i="162" s="1"/>
  <c r="C97" i="162" s="1"/>
  <c r="B2" i="162"/>
  <c r="C2" i="162" s="1"/>
  <c r="D2" i="162" s="1"/>
  <c r="C13" i="162" s="1"/>
  <c r="D134" i="160"/>
  <c r="D133" i="160"/>
  <c r="D132" i="160"/>
  <c r="D131" i="160"/>
  <c r="D130" i="160"/>
  <c r="D129" i="160"/>
  <c r="D128" i="160"/>
  <c r="D127" i="160"/>
  <c r="D126" i="160"/>
  <c r="D125" i="160"/>
  <c r="D124" i="160"/>
  <c r="D123" i="160"/>
  <c r="D122" i="160"/>
  <c r="D121" i="160"/>
  <c r="D120" i="160"/>
  <c r="D119" i="160"/>
  <c r="D118" i="160"/>
  <c r="D117" i="160"/>
  <c r="D116" i="160"/>
  <c r="D115" i="160"/>
  <c r="D114" i="160"/>
  <c r="D113" i="160"/>
  <c r="D112" i="160"/>
  <c r="D111" i="160"/>
  <c r="D110" i="160"/>
  <c r="D109" i="160"/>
  <c r="D108" i="160"/>
  <c r="D107" i="160"/>
  <c r="D106" i="160"/>
  <c r="D105" i="160"/>
  <c r="D104" i="160"/>
  <c r="D103" i="160"/>
  <c r="D102" i="160"/>
  <c r="D101" i="160"/>
  <c r="D100" i="160"/>
  <c r="D99" i="160"/>
  <c r="D98" i="160"/>
  <c r="D97" i="160"/>
  <c r="D96" i="160"/>
  <c r="D95" i="160"/>
  <c r="D94" i="160"/>
  <c r="D93" i="160"/>
  <c r="D92" i="160"/>
  <c r="D91" i="160"/>
  <c r="D90" i="160"/>
  <c r="D89" i="160"/>
  <c r="D88" i="160"/>
  <c r="D87" i="160"/>
  <c r="D86" i="160"/>
  <c r="D85" i="160"/>
  <c r="D84" i="160"/>
  <c r="D83" i="160"/>
  <c r="D82" i="160"/>
  <c r="D81" i="160"/>
  <c r="D80" i="160"/>
  <c r="D79" i="160"/>
  <c r="D78" i="160"/>
  <c r="D77" i="160"/>
  <c r="D76" i="160"/>
  <c r="D75" i="160"/>
  <c r="D74" i="160"/>
  <c r="D73" i="160"/>
  <c r="D72" i="160"/>
  <c r="D71" i="160"/>
  <c r="D70" i="160"/>
  <c r="D69" i="160"/>
  <c r="D68" i="160"/>
  <c r="D67" i="160"/>
  <c r="D66" i="160"/>
  <c r="D65" i="160"/>
  <c r="D64" i="160"/>
  <c r="D63" i="160"/>
  <c r="D62" i="160"/>
  <c r="D61" i="160"/>
  <c r="D60" i="160"/>
  <c r="D59" i="160"/>
  <c r="D58" i="160"/>
  <c r="D57" i="160"/>
  <c r="D56" i="160"/>
  <c r="D55" i="160"/>
  <c r="D54" i="160"/>
  <c r="D53" i="160"/>
  <c r="D52" i="160"/>
  <c r="D51" i="160"/>
  <c r="D50" i="160"/>
  <c r="D49" i="160"/>
  <c r="D48" i="160"/>
  <c r="D47" i="160"/>
  <c r="D46" i="160"/>
  <c r="D45" i="160"/>
  <c r="D44" i="160"/>
  <c r="D43" i="160"/>
  <c r="D42" i="160"/>
  <c r="D41" i="160"/>
  <c r="D40" i="160"/>
  <c r="D39" i="160"/>
  <c r="D38" i="160"/>
  <c r="D37" i="160"/>
  <c r="D36" i="160"/>
  <c r="D35" i="160"/>
  <c r="D34" i="160"/>
  <c r="D33" i="160"/>
  <c r="D32" i="160"/>
  <c r="D31" i="160"/>
  <c r="D30" i="160"/>
  <c r="D29" i="160"/>
  <c r="D28" i="160"/>
  <c r="D27" i="160"/>
  <c r="D26" i="160"/>
  <c r="D25" i="160"/>
  <c r="D24" i="160"/>
  <c r="D23" i="160"/>
  <c r="D22" i="160"/>
  <c r="D21" i="160"/>
  <c r="D20" i="160"/>
  <c r="D19" i="160"/>
  <c r="D18" i="160"/>
  <c r="D17" i="160"/>
  <c r="D16" i="160"/>
  <c r="C51" i="162" l="1"/>
  <c r="F51" i="162" s="1"/>
  <c r="AR8" i="78" s="1"/>
  <c r="C56" i="162"/>
  <c r="F56" i="162" s="1"/>
  <c r="AR13" i="78" s="1"/>
  <c r="F74" i="162"/>
  <c r="BP7" i="78" s="1"/>
  <c r="F25" i="162"/>
  <c r="Z6" i="78" s="1"/>
  <c r="F50" i="162"/>
  <c r="AR7" i="78" s="1"/>
  <c r="F61" i="162"/>
  <c r="BJ6" i="78" s="1"/>
  <c r="C80" i="162"/>
  <c r="F83" i="162" s="1"/>
  <c r="BP16" i="78" s="1"/>
  <c r="C87" i="162"/>
  <c r="F38" i="162"/>
  <c r="AL7" i="78" s="1"/>
  <c r="F37" i="162"/>
  <c r="AL6" i="78" s="1"/>
  <c r="F98" i="162"/>
  <c r="CH7" i="78" s="1"/>
  <c r="F97" i="162"/>
  <c r="CH6" i="78" s="1"/>
  <c r="C32" i="162"/>
  <c r="F33" i="162" s="1"/>
  <c r="Z14" i="78" s="1"/>
  <c r="C92" i="162"/>
  <c r="F92" i="162" s="1"/>
  <c r="BV13" i="78" s="1"/>
  <c r="C63" i="162"/>
  <c r="F67" i="162" s="1"/>
  <c r="BJ12" i="78" s="1"/>
  <c r="C27" i="162"/>
  <c r="F31" i="162" s="1"/>
  <c r="Z12" i="78" s="1"/>
  <c r="C68" i="162"/>
  <c r="F72" i="162" s="1"/>
  <c r="BJ17" i="78" s="1"/>
  <c r="C99" i="162"/>
  <c r="F100" i="162" s="1"/>
  <c r="CH9" i="78" s="1"/>
  <c r="F13" i="162"/>
  <c r="N6" i="78" s="1"/>
  <c r="C39" i="162"/>
  <c r="F40" i="162" s="1"/>
  <c r="AL9" i="78" s="1"/>
  <c r="C104" i="162"/>
  <c r="F106" i="162" s="1"/>
  <c r="CH15" i="78" s="1"/>
  <c r="C44" i="162"/>
  <c r="F47" i="162" s="1"/>
  <c r="AL16" i="78" s="1"/>
  <c r="C75" i="162"/>
  <c r="F73" i="162"/>
  <c r="BP6" i="78" s="1"/>
  <c r="F53" i="162"/>
  <c r="AR10" i="78" s="1"/>
  <c r="F62" i="162"/>
  <c r="BJ7" i="78" s="1"/>
  <c r="F54" i="162"/>
  <c r="AR11" i="78" s="1"/>
  <c r="F49" i="162"/>
  <c r="AR6" i="78" s="1"/>
  <c r="F26" i="162"/>
  <c r="Z7" i="78" s="1"/>
  <c r="F14" i="162"/>
  <c r="N7" i="78" s="1"/>
  <c r="C20" i="162"/>
  <c r="C15" i="162"/>
  <c r="F39" i="162" l="1"/>
  <c r="AL8" i="78" s="1"/>
  <c r="F34" i="162"/>
  <c r="Z15" i="78" s="1"/>
  <c r="F107" i="162"/>
  <c r="CH16" i="78" s="1"/>
  <c r="F59" i="162"/>
  <c r="AR16" i="78" s="1"/>
  <c r="F69" i="162"/>
  <c r="BJ14" i="78" s="1"/>
  <c r="F55" i="162"/>
  <c r="AR12" i="78" s="1"/>
  <c r="F52" i="162"/>
  <c r="AR9" i="78" s="1"/>
  <c r="F41" i="162"/>
  <c r="AL10" i="78" s="1"/>
  <c r="F58" i="162"/>
  <c r="AR15" i="78" s="1"/>
  <c r="F101" i="162"/>
  <c r="CH10" i="78" s="1"/>
  <c r="F60" i="162"/>
  <c r="AR17" i="78" s="1"/>
  <c r="F68" i="162"/>
  <c r="BJ13" i="78" s="1"/>
  <c r="F99" i="162"/>
  <c r="CH8" i="78" s="1"/>
  <c r="F32" i="162"/>
  <c r="Z13" i="78" s="1"/>
  <c r="F57" i="162"/>
  <c r="AR14" i="78" s="1"/>
  <c r="F35" i="162"/>
  <c r="Z16" i="78" s="1"/>
  <c r="F43" i="162"/>
  <c r="AL12" i="78" s="1"/>
  <c r="F84" i="162"/>
  <c r="BP17" i="78" s="1"/>
  <c r="F82" i="162"/>
  <c r="BP15" i="78" s="1"/>
  <c r="F46" i="162"/>
  <c r="AL15" i="78" s="1"/>
  <c r="F48" i="162"/>
  <c r="AL17" i="78" s="1"/>
  <c r="F103" i="162"/>
  <c r="CH12" i="78" s="1"/>
  <c r="F81" i="162"/>
  <c r="BP14" i="78" s="1"/>
  <c r="F36" i="162"/>
  <c r="Z17" i="78" s="1"/>
  <c r="F80" i="162"/>
  <c r="BP13" i="78" s="1"/>
  <c r="F102" i="162"/>
  <c r="CH11" i="78" s="1"/>
  <c r="F30" i="162"/>
  <c r="Z11" i="78" s="1"/>
  <c r="F44" i="162"/>
  <c r="AL13" i="78" s="1"/>
  <c r="F63" i="162"/>
  <c r="BJ8" i="78" s="1"/>
  <c r="F108" i="162"/>
  <c r="CH17" i="78" s="1"/>
  <c r="F104" i="162"/>
  <c r="CH13" i="78" s="1"/>
  <c r="F105" i="162"/>
  <c r="CH14" i="78" s="1"/>
  <c r="F22" i="162"/>
  <c r="N15" i="78" s="1"/>
  <c r="F23" i="162"/>
  <c r="N16" i="78" s="1"/>
  <c r="F21" i="162"/>
  <c r="N14" i="78" s="1"/>
  <c r="F24" i="162"/>
  <c r="N17" i="78" s="1"/>
  <c r="F20" i="162"/>
  <c r="N13" i="78" s="1"/>
  <c r="F45" i="162"/>
  <c r="AL14" i="78" s="1"/>
  <c r="F95" i="162"/>
  <c r="BV16" i="78" s="1"/>
  <c r="F94" i="162"/>
  <c r="BV15" i="78" s="1"/>
  <c r="F42" i="162"/>
  <c r="AL11" i="78" s="1"/>
  <c r="F96" i="162"/>
  <c r="BV17" i="78" s="1"/>
  <c r="F29" i="162"/>
  <c r="Z10" i="78" s="1"/>
  <c r="F28" i="162"/>
  <c r="Z9" i="78" s="1"/>
  <c r="F18" i="162"/>
  <c r="N11" i="78" s="1"/>
  <c r="F17" i="162"/>
  <c r="N10" i="78" s="1"/>
  <c r="F15" i="162"/>
  <c r="N8" i="78" s="1"/>
  <c r="F16" i="162"/>
  <c r="N9" i="78" s="1"/>
  <c r="F19" i="162"/>
  <c r="N12" i="78" s="1"/>
  <c r="F27" i="162"/>
  <c r="Z8" i="78" s="1"/>
  <c r="F93" i="162"/>
  <c r="BV14" i="78" s="1"/>
  <c r="F71" i="162"/>
  <c r="BJ16" i="78" s="1"/>
  <c r="F70" i="162"/>
  <c r="BJ15" i="78" s="1"/>
  <c r="F66" i="162"/>
  <c r="BJ11" i="78" s="1"/>
  <c r="F64" i="162"/>
  <c r="BJ9" i="78" s="1"/>
  <c r="F65" i="162"/>
  <c r="BJ10" i="78" s="1"/>
  <c r="F78" i="162"/>
  <c r="BP11" i="78" s="1"/>
  <c r="F76" i="162"/>
  <c r="BP9" i="78" s="1"/>
  <c r="F79" i="162"/>
  <c r="BP12" i="78" s="1"/>
  <c r="F77" i="162"/>
  <c r="BP10" i="78" s="1"/>
  <c r="F75" i="162"/>
  <c r="BP8" i="78" s="1"/>
  <c r="F86" i="162"/>
  <c r="BV7" i="78" s="1"/>
  <c r="F85" i="162"/>
  <c r="BV6" i="78" s="1"/>
  <c r="C37" i="160"/>
  <c r="C73" i="160"/>
  <c r="C85" i="160"/>
  <c r="C97" i="160"/>
  <c r="C109" i="160"/>
  <c r="C133" i="160"/>
  <c r="C49" i="160"/>
  <c r="C121" i="160"/>
  <c r="C61" i="160"/>
  <c r="C25" i="160"/>
  <c r="P19" i="78" l="1"/>
  <c r="F87" i="162"/>
  <c r="BV8" i="78" s="1"/>
  <c r="F88" i="162"/>
  <c r="BV9" i="78" s="1"/>
  <c r="F89" i="162"/>
  <c r="BV10" i="78" s="1"/>
  <c r="F91" i="162"/>
  <c r="BV12" i="78" s="1"/>
  <c r="F90" i="162"/>
  <c r="BV11" i="78" s="1"/>
  <c r="F110" i="160"/>
  <c r="CN14" i="78" s="1"/>
  <c r="F109" i="160"/>
  <c r="CN13" i="78" s="1"/>
  <c r="F62" i="160"/>
  <c r="AF14" i="78" s="1"/>
  <c r="F61" i="160"/>
  <c r="AF13" i="78" s="1"/>
  <c r="F50" i="160"/>
  <c r="T14" i="78" s="1"/>
  <c r="F49" i="160"/>
  <c r="T13" i="78" s="1"/>
  <c r="F26" i="160"/>
  <c r="B14" i="78" s="1"/>
  <c r="F25" i="160"/>
  <c r="B13" i="78" s="1"/>
  <c r="F134" i="160"/>
  <c r="CZ14" i="78" s="1"/>
  <c r="F133" i="160"/>
  <c r="CZ13" i="78" s="1"/>
  <c r="F74" i="160"/>
  <c r="AX14" i="78" s="1"/>
  <c r="F73" i="160"/>
  <c r="AX13" i="78" s="1"/>
  <c r="F37" i="160"/>
  <c r="H13" i="78" s="1"/>
  <c r="F38" i="160"/>
  <c r="H14" i="78" s="1"/>
  <c r="F122" i="160"/>
  <c r="CT14" i="78" s="1"/>
  <c r="F121" i="160"/>
  <c r="CT13" i="78" s="1"/>
  <c r="F98" i="160"/>
  <c r="CB14" i="78" s="1"/>
  <c r="F97" i="160"/>
  <c r="CB13" i="78" s="1"/>
  <c r="F86" i="160"/>
  <c r="BD14" i="78" s="1"/>
  <c r="F85" i="160"/>
  <c r="BD13" i="78" s="1"/>
  <c r="C87" i="160"/>
  <c r="C92" i="160"/>
  <c r="C39" i="160"/>
  <c r="C44" i="160"/>
  <c r="C111" i="160"/>
  <c r="C116" i="160"/>
  <c r="C75" i="160"/>
  <c r="C80" i="160"/>
  <c r="C63" i="160"/>
  <c r="C68" i="160"/>
  <c r="C123" i="160"/>
  <c r="C128" i="160"/>
  <c r="C51" i="160"/>
  <c r="C56" i="160"/>
  <c r="C99" i="160"/>
  <c r="C104" i="160"/>
  <c r="C27" i="160"/>
  <c r="C32" i="160"/>
  <c r="C15" i="160"/>
  <c r="F15" i="160" s="1"/>
  <c r="C20" i="160"/>
  <c r="N12" i="195" l="1"/>
  <c r="M12" i="190"/>
  <c r="N12" i="189"/>
  <c r="L12" i="190"/>
  <c r="N12" i="191"/>
  <c r="M12" i="191"/>
  <c r="L12" i="191"/>
  <c r="M12" i="195"/>
  <c r="N12" i="194"/>
  <c r="L12" i="195"/>
  <c r="M12" i="194"/>
  <c r="L12" i="194"/>
  <c r="N12" i="193"/>
  <c r="M12" i="193"/>
  <c r="N12" i="192"/>
  <c r="N12" i="188"/>
  <c r="M12" i="187"/>
  <c r="M12" i="188"/>
  <c r="L12" i="187"/>
  <c r="M12" i="189"/>
  <c r="L12" i="188"/>
  <c r="N12" i="187"/>
  <c r="M12" i="192"/>
  <c r="L12" i="189"/>
  <c r="L12" i="193"/>
  <c r="L12" i="192"/>
  <c r="N12" i="190"/>
  <c r="S12" i="193"/>
  <c r="U12" i="194"/>
  <c r="U12" i="187"/>
  <c r="S12" i="188"/>
  <c r="S12" i="189"/>
  <c r="T12" i="188"/>
  <c r="U12" i="189"/>
  <c r="T12" i="191"/>
  <c r="S12" i="190"/>
  <c r="T12" i="193"/>
  <c r="T12" i="192"/>
  <c r="T12" i="194"/>
  <c r="T12" i="187"/>
  <c r="S12" i="192"/>
  <c r="S12" i="191"/>
  <c r="U12" i="188"/>
  <c r="U12" i="192"/>
  <c r="S12" i="195"/>
  <c r="T12" i="189"/>
  <c r="U12" i="191"/>
  <c r="U12" i="195"/>
  <c r="T12" i="195"/>
  <c r="S12" i="187"/>
  <c r="U12" i="190"/>
  <c r="S12" i="194"/>
  <c r="U12" i="193"/>
  <c r="T12" i="190"/>
  <c r="L12" i="12"/>
  <c r="F118" i="160"/>
  <c r="CT10" i="78" s="1"/>
  <c r="F116" i="160"/>
  <c r="CT8" i="78" s="1"/>
  <c r="F117" i="160"/>
  <c r="CT9" i="78" s="1"/>
  <c r="F120" i="160"/>
  <c r="CT12" i="78" s="1"/>
  <c r="F119" i="160"/>
  <c r="CT11" i="78" s="1"/>
  <c r="F132" i="160"/>
  <c r="CZ12" i="78" s="1"/>
  <c r="F130" i="160"/>
  <c r="CZ10" i="78" s="1"/>
  <c r="F131" i="160"/>
  <c r="CZ11" i="78" s="1"/>
  <c r="F129" i="160"/>
  <c r="CZ9" i="78" s="1"/>
  <c r="F128" i="160"/>
  <c r="CZ8" i="78" s="1"/>
  <c r="F19" i="160"/>
  <c r="B7" i="78" s="1"/>
  <c r="F18" i="160"/>
  <c r="B6" i="78" s="1"/>
  <c r="F17" i="160"/>
  <c r="B5" i="78" s="1"/>
  <c r="F16" i="160"/>
  <c r="B4" i="78" s="1"/>
  <c r="B3" i="78"/>
  <c r="F126" i="160"/>
  <c r="CZ6" i="78" s="1"/>
  <c r="F124" i="160"/>
  <c r="CZ4" i="78" s="1"/>
  <c r="F123" i="160"/>
  <c r="CZ3" i="78" s="1"/>
  <c r="F127" i="160"/>
  <c r="CZ7" i="78" s="1"/>
  <c r="F125" i="160"/>
  <c r="CZ5" i="78" s="1"/>
  <c r="F42" i="160"/>
  <c r="T6" i="78" s="1"/>
  <c r="F43" i="160"/>
  <c r="T7" i="78" s="1"/>
  <c r="F41" i="160"/>
  <c r="T5" i="78" s="1"/>
  <c r="F40" i="160"/>
  <c r="T4" i="78" s="1"/>
  <c r="F39" i="160"/>
  <c r="T3" i="78" s="1"/>
  <c r="F70" i="160"/>
  <c r="AX10" i="78" s="1"/>
  <c r="F68" i="160"/>
  <c r="AX8" i="78" s="1"/>
  <c r="F69" i="160"/>
  <c r="AX9" i="78" s="1"/>
  <c r="F72" i="160"/>
  <c r="AX12" i="78" s="1"/>
  <c r="F71" i="160"/>
  <c r="AX11" i="78" s="1"/>
  <c r="F114" i="160"/>
  <c r="CT6" i="78" s="1"/>
  <c r="F115" i="160"/>
  <c r="CT7" i="78" s="1"/>
  <c r="F113" i="160"/>
  <c r="CT5" i="78" s="1"/>
  <c r="F112" i="160"/>
  <c r="CT4" i="78" s="1"/>
  <c r="F111" i="160"/>
  <c r="CT3" i="78" s="1"/>
  <c r="F94" i="160"/>
  <c r="CB10" i="78" s="1"/>
  <c r="F92" i="160"/>
  <c r="CB8" i="78" s="1"/>
  <c r="F93" i="160"/>
  <c r="CB9" i="78" s="1"/>
  <c r="F96" i="160"/>
  <c r="CB12" i="78" s="1"/>
  <c r="F95" i="160"/>
  <c r="CB11" i="78" s="1"/>
  <c r="F67" i="160"/>
  <c r="AX7" i="78" s="1"/>
  <c r="F66" i="160"/>
  <c r="AX6" i="78" s="1"/>
  <c r="F65" i="160"/>
  <c r="AX5" i="78" s="1"/>
  <c r="F64" i="160"/>
  <c r="AX4" i="78" s="1"/>
  <c r="F63" i="160"/>
  <c r="AX3" i="78" s="1"/>
  <c r="F108" i="160"/>
  <c r="CN12" i="78" s="1"/>
  <c r="F106" i="160"/>
  <c r="CN10" i="78" s="1"/>
  <c r="F107" i="160"/>
  <c r="CN11" i="78" s="1"/>
  <c r="F105" i="160"/>
  <c r="CN9" i="78" s="1"/>
  <c r="F104" i="160"/>
  <c r="CN8" i="78" s="1"/>
  <c r="F84" i="160"/>
  <c r="BD12" i="78" s="1"/>
  <c r="F83" i="160"/>
  <c r="BD11" i="78" s="1"/>
  <c r="F82" i="160"/>
  <c r="BD10" i="78" s="1"/>
  <c r="F81" i="160"/>
  <c r="BD9" i="78" s="1"/>
  <c r="F80" i="160"/>
  <c r="BD8" i="78" s="1"/>
  <c r="F60" i="160"/>
  <c r="AF12" i="78" s="1"/>
  <c r="F58" i="160"/>
  <c r="AF10" i="78" s="1"/>
  <c r="F57" i="160"/>
  <c r="AF9" i="78" s="1"/>
  <c r="F59" i="160"/>
  <c r="AF11" i="78" s="1"/>
  <c r="F56" i="160"/>
  <c r="AF8" i="78" s="1"/>
  <c r="F54" i="160"/>
  <c r="AF6" i="78" s="1"/>
  <c r="F53" i="160"/>
  <c r="AF5" i="78" s="1"/>
  <c r="F52" i="160"/>
  <c r="AF4" i="78" s="1"/>
  <c r="F51" i="160"/>
  <c r="AF3" i="78" s="1"/>
  <c r="F55" i="160"/>
  <c r="AF7" i="78" s="1"/>
  <c r="F22" i="160"/>
  <c r="B10" i="78" s="1"/>
  <c r="F20" i="160"/>
  <c r="B8" i="78" s="1"/>
  <c r="F24" i="160"/>
  <c r="B12" i="78" s="1"/>
  <c r="F23" i="160"/>
  <c r="B11" i="78" s="1"/>
  <c r="F21" i="160"/>
  <c r="B9" i="78" s="1"/>
  <c r="F46" i="160"/>
  <c r="T10" i="78" s="1"/>
  <c r="F44" i="160"/>
  <c r="T8" i="78" s="1"/>
  <c r="F45" i="160"/>
  <c r="T9" i="78" s="1"/>
  <c r="F48" i="160"/>
  <c r="T12" i="78" s="1"/>
  <c r="F47" i="160"/>
  <c r="T11" i="78" s="1"/>
  <c r="F36" i="160"/>
  <c r="H12" i="78" s="1"/>
  <c r="F33" i="160"/>
  <c r="H9" i="78" s="1"/>
  <c r="F35" i="160"/>
  <c r="H11" i="78" s="1"/>
  <c r="F34" i="160"/>
  <c r="H10" i="78" s="1"/>
  <c r="F32" i="160"/>
  <c r="H8" i="78" s="1"/>
  <c r="F30" i="160"/>
  <c r="H6" i="78" s="1"/>
  <c r="F28" i="160"/>
  <c r="H4" i="78" s="1"/>
  <c r="F27" i="160"/>
  <c r="H3" i="78" s="1"/>
  <c r="F29" i="160"/>
  <c r="H5" i="78" s="1"/>
  <c r="F31" i="160"/>
  <c r="H7" i="78" s="1"/>
  <c r="F90" i="160"/>
  <c r="CB6" i="78" s="1"/>
  <c r="F91" i="160"/>
  <c r="CB7" i="78" s="1"/>
  <c r="F89" i="160"/>
  <c r="CB5" i="78" s="1"/>
  <c r="F88" i="160"/>
  <c r="CB4" i="78" s="1"/>
  <c r="F87" i="160"/>
  <c r="CB3" i="78" s="1"/>
  <c r="F102" i="160"/>
  <c r="CN6" i="78" s="1"/>
  <c r="F101" i="160"/>
  <c r="CN5" i="78" s="1"/>
  <c r="F100" i="160"/>
  <c r="CN4" i="78" s="1"/>
  <c r="F99" i="160"/>
  <c r="CN3" i="78" s="1"/>
  <c r="F103" i="160"/>
  <c r="CN7" i="78" s="1"/>
  <c r="F78" i="160"/>
  <c r="BD6" i="78" s="1"/>
  <c r="F77" i="160"/>
  <c r="BD5" i="78" s="1"/>
  <c r="F76" i="160"/>
  <c r="BD4" i="78" s="1"/>
  <c r="F75" i="160"/>
  <c r="BD3" i="78" s="1"/>
  <c r="F79" i="160"/>
  <c r="BD7" i="78" s="1"/>
  <c r="P12" i="195" l="1"/>
  <c r="O12" i="195"/>
  <c r="Q12" i="195" s="1"/>
  <c r="W12" i="195"/>
  <c r="X12" i="195" s="1"/>
  <c r="V12" i="195"/>
  <c r="P12" i="188"/>
  <c r="O12" i="188"/>
  <c r="Q12" i="188" s="1"/>
  <c r="W12" i="189"/>
  <c r="V12" i="189"/>
  <c r="W12" i="188"/>
  <c r="V12" i="188"/>
  <c r="P12" i="187"/>
  <c r="O12" i="187"/>
  <c r="Q12" i="187" s="1"/>
  <c r="P12" i="191"/>
  <c r="O12" i="191"/>
  <c r="O12" i="194"/>
  <c r="P12" i="194"/>
  <c r="Q12" i="194" s="1"/>
  <c r="W12" i="191"/>
  <c r="V12" i="191"/>
  <c r="W12" i="192"/>
  <c r="X12" i="192" s="1"/>
  <c r="V12" i="192"/>
  <c r="P12" i="189"/>
  <c r="O12" i="189"/>
  <c r="W12" i="194"/>
  <c r="X12" i="194" s="1"/>
  <c r="V12" i="194"/>
  <c r="W12" i="193"/>
  <c r="V12" i="193"/>
  <c r="P12" i="190"/>
  <c r="O12" i="190"/>
  <c r="W12" i="190"/>
  <c r="V12" i="190"/>
  <c r="W12" i="187"/>
  <c r="V12" i="187"/>
  <c r="P12" i="192"/>
  <c r="O12" i="192"/>
  <c r="Q12" i="192" s="1"/>
  <c r="P12" i="193"/>
  <c r="O12" i="193"/>
  <c r="DB19" i="78"/>
  <c r="D19" i="78"/>
  <c r="B59" i="12"/>
  <c r="Q12" i="193" l="1"/>
  <c r="X12" i="188"/>
  <c r="X12" i="187"/>
  <c r="Q12" i="189"/>
  <c r="X12" i="189"/>
  <c r="X12" i="190"/>
  <c r="X12" i="191"/>
  <c r="Q12" i="190"/>
  <c r="M10" i="191"/>
  <c r="N10" i="193"/>
  <c r="N10" i="192"/>
  <c r="M10" i="193"/>
  <c r="M10" i="192"/>
  <c r="L10" i="193"/>
  <c r="L10" i="192"/>
  <c r="N10" i="191"/>
  <c r="L10" i="191"/>
  <c r="M10" i="189"/>
  <c r="N10" i="195"/>
  <c r="N10" i="194"/>
  <c r="M10" i="195"/>
  <c r="M10" i="194"/>
  <c r="N10" i="190"/>
  <c r="L10" i="195"/>
  <c r="L10" i="194"/>
  <c r="L10" i="190"/>
  <c r="M10" i="187"/>
  <c r="M10" i="190"/>
  <c r="N10" i="189"/>
  <c r="N10" i="187"/>
  <c r="L10" i="189"/>
  <c r="L10" i="187"/>
  <c r="N10" i="188"/>
  <c r="M10" i="188"/>
  <c r="L10" i="188"/>
  <c r="T10" i="188"/>
  <c r="U10" i="194"/>
  <c r="T10" i="195"/>
  <c r="S10" i="193"/>
  <c r="S10" i="187"/>
  <c r="U10" i="191"/>
  <c r="S10" i="189"/>
  <c r="U10" i="193"/>
  <c r="S10" i="195"/>
  <c r="T10" i="189"/>
  <c r="U10" i="189"/>
  <c r="T10" i="193"/>
  <c r="T10" i="192"/>
  <c r="U10" i="187"/>
  <c r="T10" i="187"/>
  <c r="U10" i="188"/>
  <c r="U10" i="195"/>
  <c r="U10" i="192"/>
  <c r="T10" i="190"/>
  <c r="S10" i="188"/>
  <c r="S10" i="190"/>
  <c r="U10" i="190"/>
  <c r="S10" i="192"/>
  <c r="S10" i="194"/>
  <c r="S10" i="191"/>
  <c r="T10" i="191"/>
  <c r="T10" i="194"/>
  <c r="N27" i="195"/>
  <c r="M27" i="194"/>
  <c r="L27" i="190"/>
  <c r="N27" i="193"/>
  <c r="L27" i="191"/>
  <c r="N27" i="188"/>
  <c r="M27" i="193"/>
  <c r="N27" i="190"/>
  <c r="M27" i="195"/>
  <c r="N27" i="194"/>
  <c r="L27" i="193"/>
  <c r="M27" i="190"/>
  <c r="L27" i="195"/>
  <c r="L27" i="194"/>
  <c r="N27" i="189"/>
  <c r="N27" i="192"/>
  <c r="M27" i="192"/>
  <c r="L27" i="189"/>
  <c r="L27" i="192"/>
  <c r="N27" i="187"/>
  <c r="M27" i="187"/>
  <c r="L27" i="187"/>
  <c r="M27" i="189"/>
  <c r="N27" i="191"/>
  <c r="M27" i="188"/>
  <c r="M27" i="191"/>
  <c r="L27" i="188"/>
  <c r="T27" i="189"/>
  <c r="S27" i="193"/>
  <c r="S27" i="189"/>
  <c r="T27" i="194"/>
  <c r="T27" i="193"/>
  <c r="U27" i="187"/>
  <c r="U27" i="189"/>
  <c r="S27" i="187"/>
  <c r="S27" i="191"/>
  <c r="T27" i="190"/>
  <c r="U27" i="190"/>
  <c r="U27" i="195"/>
  <c r="U27" i="188"/>
  <c r="T27" i="192"/>
  <c r="T27" i="191"/>
  <c r="T27" i="188"/>
  <c r="S27" i="188"/>
  <c r="S27" i="194"/>
  <c r="S27" i="190"/>
  <c r="U27" i="194"/>
  <c r="U27" i="191"/>
  <c r="T27" i="187"/>
  <c r="U27" i="192"/>
  <c r="T27" i="195"/>
  <c r="S27" i="195"/>
  <c r="S27" i="192"/>
  <c r="U27" i="193"/>
  <c r="X12" i="193"/>
  <c r="Q12" i="191"/>
  <c r="L10" i="12"/>
  <c r="E53" i="162"/>
  <c r="AU10" i="78" s="1"/>
  <c r="E58" i="162"/>
  <c r="AU15" i="78" s="1"/>
  <c r="E82" i="162"/>
  <c r="BS15" i="78" s="1"/>
  <c r="E91" i="162"/>
  <c r="BY12" i="78" s="1"/>
  <c r="E31" i="162"/>
  <c r="AC12" i="78" s="1"/>
  <c r="E36" i="162"/>
  <c r="AC17" i="78" s="1"/>
  <c r="E38" i="162"/>
  <c r="AO7" i="78" s="1"/>
  <c r="E64" i="162"/>
  <c r="BM9" i="78" s="1"/>
  <c r="E69" i="162"/>
  <c r="BM14" i="78" s="1"/>
  <c r="E87" i="162"/>
  <c r="BY8" i="78" s="1"/>
  <c r="E96" i="162"/>
  <c r="BY17" i="78" s="1"/>
  <c r="E27" i="162"/>
  <c r="AC8" i="78" s="1"/>
  <c r="E19" i="162"/>
  <c r="Q12" i="78" s="1"/>
  <c r="E74" i="162"/>
  <c r="BS7" i="78" s="1"/>
  <c r="E32" i="162"/>
  <c r="AC13" i="78" s="1"/>
  <c r="E16" i="162"/>
  <c r="Q9" i="78" s="1"/>
  <c r="E23" i="162"/>
  <c r="Q16" i="78" s="1"/>
  <c r="E71" i="162"/>
  <c r="BM16" i="78" s="1"/>
  <c r="E103" i="162"/>
  <c r="CK12" i="78" s="1"/>
  <c r="E45" i="162"/>
  <c r="AO14" i="78" s="1"/>
  <c r="E55" i="162"/>
  <c r="AU12" i="78" s="1"/>
  <c r="E60" i="162"/>
  <c r="AU17" i="78" s="1"/>
  <c r="E65" i="162"/>
  <c r="BM10" i="78" s="1"/>
  <c r="E70" i="162"/>
  <c r="BM15" i="78" s="1"/>
  <c r="E88" i="162"/>
  <c r="BY9" i="78" s="1"/>
  <c r="E21" i="162"/>
  <c r="Q14" i="78" s="1"/>
  <c r="E51" i="162"/>
  <c r="AU8" i="78" s="1"/>
  <c r="E61" i="162"/>
  <c r="BM6" i="78" s="1"/>
  <c r="E34" i="162"/>
  <c r="AC15" i="78" s="1"/>
  <c r="E15" i="162"/>
  <c r="Q8" i="78" s="1"/>
  <c r="E47" i="162"/>
  <c r="AO16" i="78" s="1"/>
  <c r="E81" i="162"/>
  <c r="BS14" i="78" s="1"/>
  <c r="E98" i="162"/>
  <c r="CK7" i="78" s="1"/>
  <c r="E108" i="162"/>
  <c r="CK17" i="78" s="1"/>
  <c r="E40" i="162"/>
  <c r="AO9" i="78" s="1"/>
  <c r="E75" i="162"/>
  <c r="BS8" i="78" s="1"/>
  <c r="E80" i="162"/>
  <c r="BS13" i="78" s="1"/>
  <c r="E93" i="162"/>
  <c r="BY14" i="78" s="1"/>
  <c r="E18" i="162"/>
  <c r="Q11" i="78" s="1"/>
  <c r="E56" i="162"/>
  <c r="AU13" i="78" s="1"/>
  <c r="E66" i="162"/>
  <c r="BM11" i="78" s="1"/>
  <c r="E85" i="162"/>
  <c r="BY6" i="78" s="1"/>
  <c r="E29" i="162"/>
  <c r="AC10" i="78" s="1"/>
  <c r="E100" i="162"/>
  <c r="CK9" i="78" s="1"/>
  <c r="E105" i="162"/>
  <c r="CK14" i="78" s="1"/>
  <c r="E37" i="162"/>
  <c r="AO6" i="78" s="1"/>
  <c r="E42" i="162"/>
  <c r="AO11" i="78" s="1"/>
  <c r="E77" i="162"/>
  <c r="BS10" i="78" s="1"/>
  <c r="E86" i="162"/>
  <c r="BY7" i="78" s="1"/>
  <c r="E95" i="162"/>
  <c r="BY16" i="78" s="1"/>
  <c r="E26" i="162"/>
  <c r="AC7" i="78" s="1"/>
  <c r="E22" i="162"/>
  <c r="Q15" i="78" s="1"/>
  <c r="E17" i="162"/>
  <c r="Q10" i="78" s="1"/>
  <c r="E50" i="162"/>
  <c r="AU7" i="78" s="1"/>
  <c r="E92" i="162"/>
  <c r="BY13" i="78" s="1"/>
  <c r="E24" i="162"/>
  <c r="Q17" i="78" s="1"/>
  <c r="E90" i="162"/>
  <c r="BY11" i="78" s="1"/>
  <c r="E20" i="162"/>
  <c r="Q13" i="78" s="1"/>
  <c r="E107" i="162"/>
  <c r="CK16" i="78" s="1"/>
  <c r="E94" i="162"/>
  <c r="BY15" i="78" s="1"/>
  <c r="E104" i="162"/>
  <c r="CK13" i="78" s="1"/>
  <c r="E39" i="162"/>
  <c r="AO8" i="78" s="1"/>
  <c r="E83" i="162"/>
  <c r="BS16" i="78" s="1"/>
  <c r="E41" i="162"/>
  <c r="AO10" i="78" s="1"/>
  <c r="E13" i="162"/>
  <c r="Q6" i="78" s="1"/>
  <c r="E33" i="162"/>
  <c r="AC14" i="78" s="1"/>
  <c r="E62" i="162"/>
  <c r="BM7" i="78" s="1"/>
  <c r="E59" i="162"/>
  <c r="AU16" i="78" s="1"/>
  <c r="E68" i="162"/>
  <c r="BM13" i="78" s="1"/>
  <c r="E49" i="162"/>
  <c r="AU6" i="78" s="1"/>
  <c r="E57" i="162"/>
  <c r="AU14" i="78" s="1"/>
  <c r="E46" i="162"/>
  <c r="AO15" i="78" s="1"/>
  <c r="E97" i="162"/>
  <c r="CK6" i="78" s="1"/>
  <c r="E99" i="162"/>
  <c r="CK8" i="78" s="1"/>
  <c r="E35" i="162"/>
  <c r="AC16" i="78" s="1"/>
  <c r="E14" i="162"/>
  <c r="Q7" i="78" s="1"/>
  <c r="E79" i="162"/>
  <c r="BS12" i="78" s="1"/>
  <c r="E73" i="162"/>
  <c r="BS6" i="78" s="1"/>
  <c r="E28" i="162"/>
  <c r="AC9" i="78" s="1"/>
  <c r="E72" i="162"/>
  <c r="BM17" i="78" s="1"/>
  <c r="E89" i="162"/>
  <c r="BY10" i="78" s="1"/>
  <c r="E84" i="162"/>
  <c r="BS17" i="78" s="1"/>
  <c r="E44" i="162"/>
  <c r="AO13" i="78" s="1"/>
  <c r="E52" i="162"/>
  <c r="AU9" i="78" s="1"/>
  <c r="E101" i="162"/>
  <c r="CK10" i="78" s="1"/>
  <c r="E48" i="162"/>
  <c r="AO17" i="78" s="1"/>
  <c r="E54" i="162"/>
  <c r="AU11" i="78" s="1"/>
  <c r="E78" i="162"/>
  <c r="BS11" i="78" s="1"/>
  <c r="E63" i="162"/>
  <c r="BM8" i="78" s="1"/>
  <c r="E76" i="162"/>
  <c r="BS9" i="78" s="1"/>
  <c r="E67" i="162"/>
  <c r="BM12" i="78" s="1"/>
  <c r="E25" i="162"/>
  <c r="AC6" i="78" s="1"/>
  <c r="E30" i="162"/>
  <c r="AC11" i="78" s="1"/>
  <c r="E106" i="162"/>
  <c r="CK15" i="78" s="1"/>
  <c r="E43" i="162"/>
  <c r="AO12" i="78" s="1"/>
  <c r="E102" i="162"/>
  <c r="CK11" i="78" s="1"/>
  <c r="I3" i="78"/>
  <c r="I4" i="78"/>
  <c r="I5" i="78"/>
  <c r="I6" i="78"/>
  <c r="I7" i="78"/>
  <c r="I8" i="78"/>
  <c r="I9" i="78"/>
  <c r="I10" i="78"/>
  <c r="I11" i="78"/>
  <c r="I12" i="78"/>
  <c r="I13" i="78"/>
  <c r="I14" i="78"/>
  <c r="O6" i="78"/>
  <c r="O19" i="78" s="1"/>
  <c r="O7" i="78"/>
  <c r="O8" i="78"/>
  <c r="O9" i="78"/>
  <c r="O10" i="78"/>
  <c r="O11" i="78"/>
  <c r="O12" i="78"/>
  <c r="O13" i="78"/>
  <c r="O14" i="78"/>
  <c r="O15" i="78"/>
  <c r="O16" i="78"/>
  <c r="O17" i="78"/>
  <c r="U3" i="78"/>
  <c r="U4" i="78"/>
  <c r="U5" i="78"/>
  <c r="U6" i="78"/>
  <c r="U7" i="78"/>
  <c r="U8" i="78"/>
  <c r="U9" i="78"/>
  <c r="U10" i="78"/>
  <c r="U11" i="78"/>
  <c r="U12" i="78"/>
  <c r="U13" i="78"/>
  <c r="U14" i="78"/>
  <c r="AA6" i="78"/>
  <c r="AA7" i="78"/>
  <c r="AA8" i="78"/>
  <c r="AA9" i="78"/>
  <c r="AA10" i="78"/>
  <c r="AA11" i="78"/>
  <c r="AA12" i="78"/>
  <c r="AA13" i="78"/>
  <c r="AA14" i="78"/>
  <c r="AA15" i="78"/>
  <c r="AA16" i="78"/>
  <c r="AA17" i="78"/>
  <c r="AG3" i="78"/>
  <c r="AG4" i="78"/>
  <c r="AG5" i="78"/>
  <c r="AG6" i="78"/>
  <c r="AG7" i="78"/>
  <c r="AG8" i="78"/>
  <c r="AG9" i="78"/>
  <c r="AG10" i="78"/>
  <c r="AG11" i="78"/>
  <c r="AG12" i="78"/>
  <c r="AG13" i="78"/>
  <c r="AG14" i="78"/>
  <c r="AM6" i="78"/>
  <c r="AM7" i="78"/>
  <c r="AM8" i="78"/>
  <c r="AM9" i="78"/>
  <c r="AM10" i="78"/>
  <c r="AM11" i="78"/>
  <c r="AM12" i="78"/>
  <c r="AM13" i="78"/>
  <c r="AM14" i="78"/>
  <c r="AM15" i="78"/>
  <c r="AM16" i="78"/>
  <c r="AM17" i="78"/>
  <c r="AY3" i="78"/>
  <c r="AY4" i="78"/>
  <c r="AY5" i="78"/>
  <c r="BE3" i="78"/>
  <c r="BE4" i="78"/>
  <c r="BE5" i="78"/>
  <c r="BE6" i="78"/>
  <c r="BE7" i="78"/>
  <c r="BE8" i="78"/>
  <c r="BE9" i="78"/>
  <c r="BE10" i="78"/>
  <c r="BE11" i="78"/>
  <c r="BE12" i="78"/>
  <c r="BE13" i="78"/>
  <c r="BE14" i="78"/>
  <c r="BK6" i="78"/>
  <c r="BK7" i="78"/>
  <c r="BK8" i="78"/>
  <c r="BK9" i="78"/>
  <c r="BK10" i="78"/>
  <c r="BK11" i="78"/>
  <c r="BK12" i="78"/>
  <c r="BK13" i="78"/>
  <c r="BK14" i="78"/>
  <c r="BK15" i="78"/>
  <c r="BK16" i="78"/>
  <c r="BK17" i="78"/>
  <c r="BQ6" i="78"/>
  <c r="BQ7" i="78"/>
  <c r="BQ8" i="78"/>
  <c r="BQ9" i="78"/>
  <c r="BQ10" i="78"/>
  <c r="BQ11" i="78"/>
  <c r="BQ12" i="78"/>
  <c r="BQ13" i="78"/>
  <c r="BQ14" i="78"/>
  <c r="BQ15" i="78"/>
  <c r="BQ16" i="78"/>
  <c r="BQ17" i="78"/>
  <c r="BW6" i="78"/>
  <c r="BW7" i="78"/>
  <c r="BW8" i="78"/>
  <c r="BW9" i="78"/>
  <c r="BW10" i="78"/>
  <c r="BW11" i="78"/>
  <c r="BW12" i="78"/>
  <c r="BW13" i="78"/>
  <c r="BW14" i="78"/>
  <c r="BW15" i="78"/>
  <c r="BW16" i="78"/>
  <c r="BW17" i="78"/>
  <c r="CC3" i="78"/>
  <c r="CC4" i="78"/>
  <c r="CC5" i="78"/>
  <c r="CC6" i="78"/>
  <c r="CC7" i="78"/>
  <c r="CC8" i="78"/>
  <c r="CC9" i="78"/>
  <c r="CC10" i="78"/>
  <c r="CC11" i="78"/>
  <c r="CC12" i="78"/>
  <c r="CC13" i="78"/>
  <c r="CC14" i="78"/>
  <c r="CI6" i="78"/>
  <c r="CI7" i="78"/>
  <c r="CI8" i="78"/>
  <c r="CI9" i="78"/>
  <c r="CI10" i="78"/>
  <c r="CI11" i="78"/>
  <c r="CI12" i="78"/>
  <c r="CI13" i="78"/>
  <c r="CI14" i="78"/>
  <c r="CI15" i="78"/>
  <c r="CI16" i="78"/>
  <c r="CI17" i="78"/>
  <c r="CO3" i="78"/>
  <c r="CO4" i="78"/>
  <c r="CO5" i="78"/>
  <c r="CO6" i="78"/>
  <c r="CO7" i="78"/>
  <c r="CO8" i="78"/>
  <c r="CO9" i="78"/>
  <c r="CO10" i="78"/>
  <c r="CO11" i="78"/>
  <c r="CO12" i="78"/>
  <c r="CO13" i="78"/>
  <c r="CO14" i="78"/>
  <c r="C4" i="78"/>
  <c r="C5" i="78"/>
  <c r="C6" i="78"/>
  <c r="C7" i="78"/>
  <c r="C8" i="78"/>
  <c r="C9" i="78"/>
  <c r="C10" i="78"/>
  <c r="C11" i="78"/>
  <c r="C12" i="78"/>
  <c r="C13" i="78"/>
  <c r="C14" i="78"/>
  <c r="W10" i="191" l="1"/>
  <c r="V10" i="191"/>
  <c r="W10" i="194"/>
  <c r="V10" i="194"/>
  <c r="W27" i="188"/>
  <c r="X27" i="188" s="1"/>
  <c r="V27" i="188"/>
  <c r="W10" i="192"/>
  <c r="X10" i="192" s="1"/>
  <c r="V10" i="192"/>
  <c r="O27" i="192"/>
  <c r="P27" i="192"/>
  <c r="P10" i="195"/>
  <c r="O10" i="195"/>
  <c r="P10" i="188"/>
  <c r="O10" i="188"/>
  <c r="Q10" i="188" s="1"/>
  <c r="W27" i="189"/>
  <c r="V27" i="189"/>
  <c r="P27" i="189"/>
  <c r="Q27" i="189" s="1"/>
  <c r="O27" i="189"/>
  <c r="W10" i="190"/>
  <c r="X10" i="190" s="1"/>
  <c r="V10" i="190"/>
  <c r="W10" i="195"/>
  <c r="X10" i="195" s="1"/>
  <c r="V10" i="195"/>
  <c r="P10" i="187"/>
  <c r="O10" i="187"/>
  <c r="W27" i="192"/>
  <c r="V27" i="192"/>
  <c r="W27" i="193"/>
  <c r="V27" i="193"/>
  <c r="P27" i="191"/>
  <c r="Q27" i="191" s="1"/>
  <c r="O27" i="191"/>
  <c r="W10" i="188"/>
  <c r="X10" i="188" s="1"/>
  <c r="V10" i="188"/>
  <c r="O10" i="189"/>
  <c r="P10" i="189"/>
  <c r="E12" i="193"/>
  <c r="G12" i="191"/>
  <c r="G12" i="192"/>
  <c r="F12" i="192"/>
  <c r="G12" i="193"/>
  <c r="E12" i="192"/>
  <c r="F12" i="193"/>
  <c r="G12" i="190"/>
  <c r="F12" i="190"/>
  <c r="F12" i="189"/>
  <c r="F12" i="191"/>
  <c r="E12" i="191"/>
  <c r="G12" i="195"/>
  <c r="F12" i="195"/>
  <c r="G12" i="194"/>
  <c r="E12" i="195"/>
  <c r="F12" i="194"/>
  <c r="G12" i="187"/>
  <c r="G12" i="188"/>
  <c r="F12" i="187"/>
  <c r="G12" i="189"/>
  <c r="F12" i="188"/>
  <c r="E12" i="187"/>
  <c r="E12" i="189"/>
  <c r="E12" i="188"/>
  <c r="E12" i="194"/>
  <c r="E12" i="190"/>
  <c r="V27" i="195"/>
  <c r="W27" i="195"/>
  <c r="X27" i="195" s="1"/>
  <c r="W10" i="189"/>
  <c r="V10" i="189"/>
  <c r="O27" i="187"/>
  <c r="P27" i="187"/>
  <c r="Q27" i="187" s="1"/>
  <c r="P27" i="188"/>
  <c r="O27" i="188"/>
  <c r="O27" i="190"/>
  <c r="P27" i="190"/>
  <c r="Q27" i="190" s="1"/>
  <c r="P10" i="191"/>
  <c r="Q10" i="191" s="1"/>
  <c r="O10" i="191"/>
  <c r="W27" i="190"/>
  <c r="V27" i="190"/>
  <c r="V27" i="194"/>
  <c r="W27" i="194"/>
  <c r="X27" i="194" s="1"/>
  <c r="P27" i="194"/>
  <c r="O27" i="194"/>
  <c r="W10" i="187"/>
  <c r="X10" i="187" s="1"/>
  <c r="V10" i="187"/>
  <c r="P27" i="195"/>
  <c r="O27" i="195"/>
  <c r="Q27" i="195" s="1"/>
  <c r="W10" i="193"/>
  <c r="X10" i="193" s="1"/>
  <c r="V10" i="193"/>
  <c r="P10" i="192"/>
  <c r="O10" i="192"/>
  <c r="W27" i="191"/>
  <c r="V27" i="191"/>
  <c r="P10" i="190"/>
  <c r="O10" i="190"/>
  <c r="Q10" i="190" s="1"/>
  <c r="P10" i="193"/>
  <c r="O10" i="193"/>
  <c r="V27" i="187"/>
  <c r="W27" i="187"/>
  <c r="X27" i="187" s="1"/>
  <c r="P27" i="193"/>
  <c r="Q27" i="193" s="1"/>
  <c r="O27" i="193"/>
  <c r="P10" i="194"/>
  <c r="O10" i="194"/>
  <c r="C19" i="78"/>
  <c r="BV19" i="78"/>
  <c r="I12" i="194" l="1"/>
  <c r="H12" i="194"/>
  <c r="I12" i="193"/>
  <c r="H12" i="193"/>
  <c r="I7" i="73" s="1"/>
  <c r="Q10" i="195"/>
  <c r="I12" i="189"/>
  <c r="H12" i="189"/>
  <c r="I12" i="191"/>
  <c r="H12" i="191"/>
  <c r="G7" i="73" s="1"/>
  <c r="Q10" i="189"/>
  <c r="Q27" i="192"/>
  <c r="I12" i="188"/>
  <c r="J12" i="188" s="1"/>
  <c r="H12" i="188"/>
  <c r="D7" i="73" s="1"/>
  <c r="Q10" i="187"/>
  <c r="Q10" i="193"/>
  <c r="I12" i="187"/>
  <c r="H12" i="187"/>
  <c r="Q27" i="188"/>
  <c r="Q27" i="194"/>
  <c r="X10" i="194"/>
  <c r="X27" i="191"/>
  <c r="X10" i="189"/>
  <c r="X27" i="193"/>
  <c r="Q10" i="194"/>
  <c r="Q10" i="192"/>
  <c r="X27" i="190"/>
  <c r="I12" i="195"/>
  <c r="H12" i="195"/>
  <c r="G10" i="193"/>
  <c r="G10" i="190"/>
  <c r="F10" i="190"/>
  <c r="E10" i="190"/>
  <c r="F10" i="193"/>
  <c r="E10" i="193"/>
  <c r="G10" i="192"/>
  <c r="F10" i="192"/>
  <c r="G10" i="191"/>
  <c r="E10" i="192"/>
  <c r="F10" i="191"/>
  <c r="G10" i="189"/>
  <c r="E10" i="191"/>
  <c r="G10" i="195"/>
  <c r="G10" i="194"/>
  <c r="F10" i="195"/>
  <c r="F10" i="194"/>
  <c r="F10" i="188"/>
  <c r="E10" i="188"/>
  <c r="G10" i="187"/>
  <c r="F10" i="189"/>
  <c r="E10" i="189"/>
  <c r="G10" i="188"/>
  <c r="F10" i="187"/>
  <c r="E10" i="187"/>
  <c r="E10" i="194"/>
  <c r="E10" i="195"/>
  <c r="I12" i="192"/>
  <c r="H12" i="192"/>
  <c r="X27" i="189"/>
  <c r="I12" i="190"/>
  <c r="H12" i="190"/>
  <c r="F7" i="73" s="1"/>
  <c r="X27" i="192"/>
  <c r="X10" i="191"/>
  <c r="E10" i="12"/>
  <c r="DA14" i="78"/>
  <c r="CU14" i="78"/>
  <c r="DA13" i="78"/>
  <c r="CU13" i="78"/>
  <c r="DA12" i="78"/>
  <c r="CU12" i="78"/>
  <c r="DA11" i="78"/>
  <c r="CU11" i="78"/>
  <c r="DA10" i="78"/>
  <c r="CU10" i="78"/>
  <c r="DA9" i="78"/>
  <c r="CU9" i="78"/>
  <c r="DA8" i="78"/>
  <c r="CU8" i="78"/>
  <c r="DA7" i="78"/>
  <c r="CU7" i="78"/>
  <c r="DA6" i="78"/>
  <c r="CU6" i="78"/>
  <c r="DA5" i="78"/>
  <c r="CU5" i="78"/>
  <c r="DA4" i="78"/>
  <c r="CU4" i="78"/>
  <c r="DA3" i="78"/>
  <c r="CU3" i="78"/>
  <c r="J12" i="191" l="1"/>
  <c r="I10" i="193"/>
  <c r="H10" i="193"/>
  <c r="I10" i="188"/>
  <c r="H10" i="188"/>
  <c r="D5" i="73" s="1"/>
  <c r="I10" i="194"/>
  <c r="H10" i="194"/>
  <c r="J12" i="190"/>
  <c r="J12" i="192"/>
  <c r="H7" i="73"/>
  <c r="I10" i="190"/>
  <c r="H10" i="190"/>
  <c r="F5" i="73" s="1"/>
  <c r="I10" i="195"/>
  <c r="H10" i="195"/>
  <c r="H10" i="187"/>
  <c r="C5" i="73" s="1"/>
  <c r="I10" i="187"/>
  <c r="J10" i="187" s="1"/>
  <c r="J12" i="187"/>
  <c r="C7" i="73"/>
  <c r="I10" i="189"/>
  <c r="J10" i="189" s="1"/>
  <c r="H10" i="189"/>
  <c r="E5" i="73" s="1"/>
  <c r="J12" i="194"/>
  <c r="J7" i="73"/>
  <c r="J12" i="189"/>
  <c r="E7" i="73"/>
  <c r="I10" i="191"/>
  <c r="J10" i="191" s="1"/>
  <c r="H10" i="191"/>
  <c r="G5" i="73" s="1"/>
  <c r="J12" i="195"/>
  <c r="K7" i="73"/>
  <c r="J12" i="193"/>
  <c r="I10" i="192"/>
  <c r="H10" i="192"/>
  <c r="H5" i="73" s="1"/>
  <c r="CJ19" i="78"/>
  <c r="CI19" i="78"/>
  <c r="BX19" i="78"/>
  <c r="BW19" i="78"/>
  <c r="BR19" i="78"/>
  <c r="BQ19" i="78"/>
  <c r="BL19" i="78"/>
  <c r="BK19" i="78"/>
  <c r="AT19" i="78"/>
  <c r="AS19" i="78"/>
  <c r="AN19" i="78"/>
  <c r="AM19" i="78"/>
  <c r="AB19" i="78"/>
  <c r="AA19" i="78"/>
  <c r="M22" i="191" l="1"/>
  <c r="N22" i="195"/>
  <c r="M22" i="195"/>
  <c r="L22" i="195"/>
  <c r="N22" i="193"/>
  <c r="M22" i="193"/>
  <c r="L22" i="193"/>
  <c r="L22" i="188"/>
  <c r="N22" i="194"/>
  <c r="M22" i="194"/>
  <c r="N22" i="192"/>
  <c r="N22" i="190"/>
  <c r="L22" i="194"/>
  <c r="M22" i="192"/>
  <c r="M22" i="190"/>
  <c r="L22" i="190"/>
  <c r="N22" i="189"/>
  <c r="L22" i="192"/>
  <c r="M22" i="189"/>
  <c r="N22" i="191"/>
  <c r="L22" i="189"/>
  <c r="L22" i="191"/>
  <c r="N22" i="188"/>
  <c r="L22" i="187"/>
  <c r="M22" i="188"/>
  <c r="N22" i="187"/>
  <c r="M22" i="187"/>
  <c r="U22" i="188"/>
  <c r="S22" i="193"/>
  <c r="S22" i="191"/>
  <c r="U22" i="189"/>
  <c r="T22" i="189"/>
  <c r="S22" i="189"/>
  <c r="U22" i="190"/>
  <c r="S22" i="192"/>
  <c r="T22" i="187"/>
  <c r="T22" i="190"/>
  <c r="U22" i="187"/>
  <c r="S22" i="187"/>
  <c r="T22" i="194"/>
  <c r="U22" i="192"/>
  <c r="T22" i="193"/>
  <c r="U22" i="191"/>
  <c r="S22" i="188"/>
  <c r="T22" i="191"/>
  <c r="S22" i="195"/>
  <c r="T22" i="188"/>
  <c r="S22" i="190"/>
  <c r="U22" i="194"/>
  <c r="U22" i="195"/>
  <c r="T22" i="195"/>
  <c r="S22" i="194"/>
  <c r="T22" i="192"/>
  <c r="U22" i="193"/>
  <c r="F14" i="192"/>
  <c r="F14" i="190"/>
  <c r="E14" i="192"/>
  <c r="E14" i="190"/>
  <c r="G14" i="191"/>
  <c r="F14" i="191"/>
  <c r="E14" i="191"/>
  <c r="G14" i="195"/>
  <c r="G14" i="194"/>
  <c r="G14" i="193"/>
  <c r="F14" i="195"/>
  <c r="F14" i="194"/>
  <c r="F14" i="193"/>
  <c r="E14" i="195"/>
  <c r="E14" i="194"/>
  <c r="E14" i="193"/>
  <c r="G14" i="190"/>
  <c r="G14" i="187"/>
  <c r="E14" i="187"/>
  <c r="G14" i="192"/>
  <c r="G14" i="188"/>
  <c r="F14" i="187"/>
  <c r="F14" i="188"/>
  <c r="E14" i="188"/>
  <c r="G14" i="189"/>
  <c r="F14" i="189"/>
  <c r="E14" i="189"/>
  <c r="M24" i="195"/>
  <c r="L24" i="193"/>
  <c r="L24" i="195"/>
  <c r="M24" i="193"/>
  <c r="N24" i="190"/>
  <c r="N24" i="194"/>
  <c r="M24" i="190"/>
  <c r="M24" i="194"/>
  <c r="L24" i="190"/>
  <c r="L24" i="194"/>
  <c r="N24" i="192"/>
  <c r="M24" i="192"/>
  <c r="N24" i="189"/>
  <c r="L24" i="192"/>
  <c r="N24" i="191"/>
  <c r="L24" i="189"/>
  <c r="M24" i="191"/>
  <c r="N24" i="193"/>
  <c r="L24" i="191"/>
  <c r="N24" i="188"/>
  <c r="N24" i="187"/>
  <c r="M24" i="188"/>
  <c r="M24" i="187"/>
  <c r="L24" i="188"/>
  <c r="L24" i="187"/>
  <c r="N24" i="195"/>
  <c r="M24" i="189"/>
  <c r="U24" i="195"/>
  <c r="U24" i="188"/>
  <c r="U24" i="193"/>
  <c r="U24" i="192"/>
  <c r="S24" i="194"/>
  <c r="S24" i="189"/>
  <c r="S24" i="190"/>
  <c r="T24" i="189"/>
  <c r="T24" i="195"/>
  <c r="S24" i="193"/>
  <c r="S24" i="191"/>
  <c r="S24" i="192"/>
  <c r="U24" i="191"/>
  <c r="T24" i="191"/>
  <c r="U24" i="190"/>
  <c r="T24" i="192"/>
  <c r="T24" i="193"/>
  <c r="T24" i="188"/>
  <c r="U24" i="187"/>
  <c r="T24" i="190"/>
  <c r="S24" i="188"/>
  <c r="U24" i="194"/>
  <c r="S24" i="187"/>
  <c r="T24" i="194"/>
  <c r="S24" i="195"/>
  <c r="T24" i="187"/>
  <c r="U24" i="189"/>
  <c r="E16" i="195"/>
  <c r="G16" i="193"/>
  <c r="G16" i="192"/>
  <c r="E16" i="190"/>
  <c r="G16" i="191"/>
  <c r="G16" i="194"/>
  <c r="F16" i="191"/>
  <c r="G16" i="190"/>
  <c r="G16" i="195"/>
  <c r="F16" i="194"/>
  <c r="E16" i="191"/>
  <c r="F16" i="190"/>
  <c r="F16" i="195"/>
  <c r="E16" i="194"/>
  <c r="F16" i="193"/>
  <c r="F16" i="192"/>
  <c r="E16" i="193"/>
  <c r="E16" i="192"/>
  <c r="F16" i="188"/>
  <c r="E16" i="188"/>
  <c r="F16" i="187"/>
  <c r="G16" i="189"/>
  <c r="F16" i="189"/>
  <c r="E16" i="189"/>
  <c r="G16" i="188"/>
  <c r="G16" i="187"/>
  <c r="E16" i="187"/>
  <c r="J10" i="194"/>
  <c r="J5" i="73"/>
  <c r="N21" i="193"/>
  <c r="L21" i="193"/>
  <c r="N21" i="194"/>
  <c r="M21" i="194"/>
  <c r="L21" i="194"/>
  <c r="N21" i="192"/>
  <c r="M21" i="192"/>
  <c r="N21" i="191"/>
  <c r="N21" i="189"/>
  <c r="L21" i="192"/>
  <c r="M21" i="191"/>
  <c r="N21" i="190"/>
  <c r="L21" i="191"/>
  <c r="M21" i="190"/>
  <c r="L21" i="189"/>
  <c r="N21" i="195"/>
  <c r="L21" i="190"/>
  <c r="M21" i="195"/>
  <c r="L21" i="195"/>
  <c r="N21" i="188"/>
  <c r="M21" i="188"/>
  <c r="L21" i="187"/>
  <c r="L21" i="188"/>
  <c r="N21" i="187"/>
  <c r="M21" i="187"/>
  <c r="M21" i="193"/>
  <c r="M21" i="189"/>
  <c r="U21" i="193"/>
  <c r="T21" i="190"/>
  <c r="T21" i="187"/>
  <c r="U21" i="191"/>
  <c r="T21" i="189"/>
  <c r="S21" i="191"/>
  <c r="S21" i="194"/>
  <c r="S21" i="187"/>
  <c r="U21" i="187"/>
  <c r="T21" i="193"/>
  <c r="U21" i="189"/>
  <c r="U21" i="188"/>
  <c r="U21" i="192"/>
  <c r="U21" i="190"/>
  <c r="U21" i="195"/>
  <c r="S21" i="192"/>
  <c r="T21" i="194"/>
  <c r="S21" i="195"/>
  <c r="S21" i="188"/>
  <c r="U21" i="194"/>
  <c r="T21" i="188"/>
  <c r="T21" i="191"/>
  <c r="T21" i="195"/>
  <c r="S21" i="189"/>
  <c r="T21" i="192"/>
  <c r="S21" i="193"/>
  <c r="S21" i="190"/>
  <c r="L14" i="195"/>
  <c r="L14" i="194"/>
  <c r="M14" i="193"/>
  <c r="N14" i="191"/>
  <c r="M14" i="191"/>
  <c r="L14" i="191"/>
  <c r="N14" i="195"/>
  <c r="N14" i="194"/>
  <c r="M14" i="195"/>
  <c r="M14" i="194"/>
  <c r="N14" i="193"/>
  <c r="L14" i="193"/>
  <c r="N14" i="192"/>
  <c r="M14" i="190"/>
  <c r="M14" i="192"/>
  <c r="L14" i="192"/>
  <c r="L14" i="190"/>
  <c r="M14" i="188"/>
  <c r="N14" i="189"/>
  <c r="N14" i="187"/>
  <c r="M14" i="189"/>
  <c r="L14" i="189"/>
  <c r="N14" i="188"/>
  <c r="M14" i="187"/>
  <c r="L14" i="187"/>
  <c r="N14" i="190"/>
  <c r="L14" i="188"/>
  <c r="U14" i="192"/>
  <c r="S14" i="190"/>
  <c r="T14" i="189"/>
  <c r="T14" i="193"/>
  <c r="U14" i="187"/>
  <c r="T14" i="195"/>
  <c r="U14" i="190"/>
  <c r="S14" i="195"/>
  <c r="U14" i="191"/>
  <c r="S14" i="192"/>
  <c r="T14" i="188"/>
  <c r="T14" i="192"/>
  <c r="U14" i="193"/>
  <c r="U14" i="188"/>
  <c r="T14" i="191"/>
  <c r="S14" i="191"/>
  <c r="U14" i="195"/>
  <c r="T14" i="194"/>
  <c r="U14" i="194"/>
  <c r="S14" i="194"/>
  <c r="S14" i="193"/>
  <c r="S14" i="188"/>
  <c r="S14" i="187"/>
  <c r="U14" i="189"/>
  <c r="T14" i="190"/>
  <c r="S14" i="189"/>
  <c r="T14" i="187"/>
  <c r="G17" i="191"/>
  <c r="F17" i="195"/>
  <c r="E17" i="193"/>
  <c r="E17" i="195"/>
  <c r="G17" i="192"/>
  <c r="F17" i="192"/>
  <c r="E17" i="192"/>
  <c r="F17" i="189"/>
  <c r="G17" i="194"/>
  <c r="F17" i="191"/>
  <c r="G17" i="190"/>
  <c r="F17" i="194"/>
  <c r="E17" i="194"/>
  <c r="E17" i="191"/>
  <c r="G17" i="193"/>
  <c r="G17" i="189"/>
  <c r="G17" i="195"/>
  <c r="F17" i="190"/>
  <c r="E17" i="189"/>
  <c r="G17" i="188"/>
  <c r="G17" i="187"/>
  <c r="E17" i="190"/>
  <c r="F17" i="188"/>
  <c r="E17" i="187"/>
  <c r="E17" i="188"/>
  <c r="F17" i="187"/>
  <c r="F17" i="193"/>
  <c r="N17" i="195"/>
  <c r="L17" i="193"/>
  <c r="L17" i="189"/>
  <c r="N17" i="191"/>
  <c r="N17" i="190"/>
  <c r="N17" i="194"/>
  <c r="M17" i="191"/>
  <c r="M17" i="190"/>
  <c r="M17" i="194"/>
  <c r="N17" i="193"/>
  <c r="L17" i="191"/>
  <c r="L17" i="190"/>
  <c r="L17" i="194"/>
  <c r="M17" i="193"/>
  <c r="M17" i="195"/>
  <c r="N17" i="192"/>
  <c r="L17" i="195"/>
  <c r="M17" i="192"/>
  <c r="L17" i="187"/>
  <c r="N17" i="187"/>
  <c r="N17" i="188"/>
  <c r="M17" i="189"/>
  <c r="M17" i="187"/>
  <c r="M17" i="188"/>
  <c r="L17" i="188"/>
  <c r="L17" i="192"/>
  <c r="N17" i="189"/>
  <c r="U17" i="194"/>
  <c r="T17" i="192"/>
  <c r="T17" i="189"/>
  <c r="S17" i="191"/>
  <c r="T17" i="193"/>
  <c r="T17" i="194"/>
  <c r="T17" i="187"/>
  <c r="S17" i="195"/>
  <c r="S17" i="187"/>
  <c r="S17" i="188"/>
  <c r="U17" i="187"/>
  <c r="S17" i="190"/>
  <c r="S17" i="193"/>
  <c r="T17" i="190"/>
  <c r="S17" i="189"/>
  <c r="T17" i="195"/>
  <c r="U17" i="190"/>
  <c r="U17" i="188"/>
  <c r="T17" i="191"/>
  <c r="T17" i="188"/>
  <c r="S17" i="194"/>
  <c r="U17" i="193"/>
  <c r="U17" i="191"/>
  <c r="U17" i="195"/>
  <c r="S17" i="192"/>
  <c r="U17" i="189"/>
  <c r="U17" i="192"/>
  <c r="J10" i="188"/>
  <c r="N16" i="191"/>
  <c r="N16" i="190"/>
  <c r="N16" i="194"/>
  <c r="N16" i="193"/>
  <c r="M16" i="191"/>
  <c r="M16" i="190"/>
  <c r="N16" i="195"/>
  <c r="M16" i="194"/>
  <c r="M16" i="193"/>
  <c r="L16" i="191"/>
  <c r="L16" i="190"/>
  <c r="M16" i="195"/>
  <c r="L16" i="194"/>
  <c r="L16" i="193"/>
  <c r="L16" i="195"/>
  <c r="N16" i="192"/>
  <c r="M16" i="192"/>
  <c r="L16" i="192"/>
  <c r="N16" i="189"/>
  <c r="M16" i="189"/>
  <c r="L16" i="189"/>
  <c r="N16" i="188"/>
  <c r="M16" i="188"/>
  <c r="N16" i="187"/>
  <c r="M16" i="187"/>
  <c r="L16" i="188"/>
  <c r="L16" i="187"/>
  <c r="S16" i="190"/>
  <c r="T16" i="189"/>
  <c r="U16" i="193"/>
  <c r="S16" i="191"/>
  <c r="S16" i="195"/>
  <c r="S16" i="189"/>
  <c r="U16" i="190"/>
  <c r="S16" i="188"/>
  <c r="T16" i="192"/>
  <c r="T16" i="190"/>
  <c r="S16" i="194"/>
  <c r="S16" i="187"/>
  <c r="U16" i="195"/>
  <c r="U16" i="189"/>
  <c r="U16" i="187"/>
  <c r="S16" i="193"/>
  <c r="S16" i="192"/>
  <c r="T16" i="193"/>
  <c r="U16" i="188"/>
  <c r="U16" i="191"/>
  <c r="U16" i="194"/>
  <c r="T16" i="187"/>
  <c r="T16" i="194"/>
  <c r="U16" i="192"/>
  <c r="T16" i="195"/>
  <c r="T16" i="191"/>
  <c r="T16" i="188"/>
  <c r="J10" i="193"/>
  <c r="I5" i="73"/>
  <c r="M20" i="194"/>
  <c r="L20" i="192"/>
  <c r="L20" i="191"/>
  <c r="N20" i="189"/>
  <c r="N20" i="190"/>
  <c r="M20" i="189"/>
  <c r="N20" i="195"/>
  <c r="M20" i="190"/>
  <c r="L20" i="189"/>
  <c r="M20" i="195"/>
  <c r="L20" i="190"/>
  <c r="L20" i="195"/>
  <c r="N20" i="193"/>
  <c r="M20" i="193"/>
  <c r="L20" i="193"/>
  <c r="N20" i="194"/>
  <c r="M20" i="187"/>
  <c r="M20" i="188"/>
  <c r="L20" i="187"/>
  <c r="N20" i="188"/>
  <c r="N20" i="192"/>
  <c r="M20" i="192"/>
  <c r="L20" i="188"/>
  <c r="N20" i="191"/>
  <c r="N20" i="187"/>
  <c r="L20" i="194"/>
  <c r="M20" i="191"/>
  <c r="U20" i="190"/>
  <c r="U20" i="191"/>
  <c r="T20" i="192"/>
  <c r="T20" i="187"/>
  <c r="U20" i="189"/>
  <c r="U20" i="194"/>
  <c r="U20" i="195"/>
  <c r="S20" i="193"/>
  <c r="T20" i="188"/>
  <c r="T20" i="193"/>
  <c r="S20" i="188"/>
  <c r="S20" i="195"/>
  <c r="S20" i="190"/>
  <c r="U20" i="188"/>
  <c r="U20" i="187"/>
  <c r="S20" i="191"/>
  <c r="T20" i="191"/>
  <c r="T20" i="195"/>
  <c r="S20" i="189"/>
  <c r="T20" i="194"/>
  <c r="S20" i="194"/>
  <c r="U20" i="192"/>
  <c r="T20" i="190"/>
  <c r="T20" i="189"/>
  <c r="U20" i="193"/>
  <c r="S20" i="187"/>
  <c r="S20" i="192"/>
  <c r="J10" i="195"/>
  <c r="K5" i="73"/>
  <c r="F22" i="194"/>
  <c r="G22" i="192"/>
  <c r="G22" i="191"/>
  <c r="F22" i="192"/>
  <c r="F22" i="191"/>
  <c r="G22" i="190"/>
  <c r="G22" i="189"/>
  <c r="E22" i="192"/>
  <c r="E22" i="191"/>
  <c r="F22" i="190"/>
  <c r="F22" i="189"/>
  <c r="G22" i="195"/>
  <c r="E22" i="190"/>
  <c r="F22" i="195"/>
  <c r="E22" i="195"/>
  <c r="G22" i="193"/>
  <c r="F22" i="193"/>
  <c r="E22" i="193"/>
  <c r="E22" i="188"/>
  <c r="G22" i="187"/>
  <c r="E22" i="187"/>
  <c r="F22" i="187"/>
  <c r="F22" i="188"/>
  <c r="E22" i="189"/>
  <c r="G22" i="194"/>
  <c r="E22" i="194"/>
  <c r="G22" i="188"/>
  <c r="J10" i="190"/>
  <c r="G24" i="191"/>
  <c r="F24" i="191"/>
  <c r="E24" i="191"/>
  <c r="G24" i="195"/>
  <c r="F24" i="195"/>
  <c r="E24" i="195"/>
  <c r="G24" i="193"/>
  <c r="F24" i="193"/>
  <c r="E24" i="193"/>
  <c r="G24" i="190"/>
  <c r="F24" i="190"/>
  <c r="G24" i="192"/>
  <c r="E24" i="190"/>
  <c r="G24" i="194"/>
  <c r="F24" i="192"/>
  <c r="E24" i="192"/>
  <c r="F24" i="194"/>
  <c r="E24" i="194"/>
  <c r="G24" i="188"/>
  <c r="G24" i="187"/>
  <c r="E24" i="189"/>
  <c r="F24" i="188"/>
  <c r="F24" i="187"/>
  <c r="G24" i="189"/>
  <c r="E24" i="188"/>
  <c r="E24" i="187"/>
  <c r="F24" i="189"/>
  <c r="J10" i="192"/>
  <c r="F20" i="194"/>
  <c r="F20" i="193"/>
  <c r="E20" i="194"/>
  <c r="E20" i="193"/>
  <c r="G20" i="192"/>
  <c r="G20" i="191"/>
  <c r="F20" i="192"/>
  <c r="F20" i="191"/>
  <c r="E20" i="192"/>
  <c r="E20" i="191"/>
  <c r="F20" i="189"/>
  <c r="G20" i="195"/>
  <c r="G20" i="190"/>
  <c r="F20" i="195"/>
  <c r="F20" i="190"/>
  <c r="E20" i="195"/>
  <c r="E20" i="190"/>
  <c r="E20" i="189"/>
  <c r="G20" i="188"/>
  <c r="F20" i="188"/>
  <c r="E20" i="188"/>
  <c r="G20" i="187"/>
  <c r="F20" i="187"/>
  <c r="E20" i="187"/>
  <c r="G20" i="189"/>
  <c r="G20" i="193"/>
  <c r="G20" i="194"/>
  <c r="E21" i="192"/>
  <c r="E21" i="191"/>
  <c r="G21" i="190"/>
  <c r="F21" i="195"/>
  <c r="E21" i="195"/>
  <c r="G21" i="193"/>
  <c r="F21" i="193"/>
  <c r="G21" i="194"/>
  <c r="E21" i="193"/>
  <c r="F21" i="194"/>
  <c r="E21" i="194"/>
  <c r="G21" i="192"/>
  <c r="G21" i="191"/>
  <c r="F21" i="192"/>
  <c r="F21" i="190"/>
  <c r="E21" i="190"/>
  <c r="F21" i="191"/>
  <c r="G21" i="188"/>
  <c r="E21" i="187"/>
  <c r="F21" i="188"/>
  <c r="G21" i="195"/>
  <c r="G21" i="189"/>
  <c r="E21" i="188"/>
  <c r="G21" i="187"/>
  <c r="F21" i="189"/>
  <c r="F21" i="187"/>
  <c r="E21" i="189"/>
  <c r="E17" i="12"/>
  <c r="F17" i="12"/>
  <c r="G17" i="12"/>
  <c r="N17" i="12"/>
  <c r="M17" i="12"/>
  <c r="L17" i="12"/>
  <c r="L14" i="12"/>
  <c r="Z21" i="78"/>
  <c r="Z20" i="78"/>
  <c r="Z19" i="78"/>
  <c r="BP21" i="78"/>
  <c r="BP19" i="78"/>
  <c r="BP20" i="78"/>
  <c r="AL20" i="78"/>
  <c r="AL21" i="78"/>
  <c r="AL19" i="78"/>
  <c r="BV20" i="78"/>
  <c r="BV21" i="78"/>
  <c r="N21" i="78"/>
  <c r="N19" i="78"/>
  <c r="N20" i="78"/>
  <c r="BJ19" i="78"/>
  <c r="BJ21" i="78"/>
  <c r="BJ20" i="78"/>
  <c r="AR19" i="78"/>
  <c r="AR21" i="78"/>
  <c r="AR20" i="78"/>
  <c r="CH19" i="78"/>
  <c r="CH20" i="78"/>
  <c r="CH21" i="78"/>
  <c r="H21" i="189" l="1"/>
  <c r="E16" i="73" s="1"/>
  <c r="I21" i="189"/>
  <c r="J21" i="189" s="1"/>
  <c r="I22" i="194"/>
  <c r="H22" i="194"/>
  <c r="V17" i="187"/>
  <c r="W17" i="187"/>
  <c r="P21" i="189"/>
  <c r="O21" i="189"/>
  <c r="I16" i="188"/>
  <c r="H16" i="188"/>
  <c r="W24" i="187"/>
  <c r="V24" i="187"/>
  <c r="P24" i="193"/>
  <c r="O24" i="193"/>
  <c r="Q24" i="193" s="1"/>
  <c r="I21" i="192"/>
  <c r="H21" i="192"/>
  <c r="H16" i="73" s="1"/>
  <c r="I20" i="195"/>
  <c r="H20" i="195"/>
  <c r="I20" i="193"/>
  <c r="J20" i="193" s="1"/>
  <c r="H20" i="193"/>
  <c r="I15" i="73" s="1"/>
  <c r="H22" i="189"/>
  <c r="E17" i="73" s="1"/>
  <c r="I22" i="189"/>
  <c r="J22" i="189" s="1"/>
  <c r="W16" i="190"/>
  <c r="V16" i="190"/>
  <c r="W17" i="195"/>
  <c r="V17" i="195"/>
  <c r="P17" i="191"/>
  <c r="O17" i="191"/>
  <c r="Q17" i="191" s="1"/>
  <c r="I17" i="191"/>
  <c r="J17" i="191" s="1"/>
  <c r="H17" i="191"/>
  <c r="G12" i="73" s="1"/>
  <c r="P21" i="193"/>
  <c r="Q21" i="193" s="1"/>
  <c r="O21" i="193"/>
  <c r="W24" i="193"/>
  <c r="V24" i="193"/>
  <c r="P24" i="187"/>
  <c r="O24" i="187"/>
  <c r="Q24" i="187" s="1"/>
  <c r="I14" i="193"/>
  <c r="H14" i="193"/>
  <c r="H14" i="190"/>
  <c r="F9" i="73" s="1"/>
  <c r="I14" i="190"/>
  <c r="J14" i="190" s="1"/>
  <c r="W22" i="195"/>
  <c r="X22" i="195" s="1"/>
  <c r="V22" i="195"/>
  <c r="P22" i="191"/>
  <c r="Q22" i="191" s="1"/>
  <c r="O22" i="191"/>
  <c r="I20" i="189"/>
  <c r="H20" i="189"/>
  <c r="W20" i="189"/>
  <c r="V20" i="189"/>
  <c r="P16" i="192"/>
  <c r="O16" i="192"/>
  <c r="P17" i="188"/>
  <c r="O17" i="188"/>
  <c r="Q17" i="188" s="1"/>
  <c r="W24" i="192"/>
  <c r="X24" i="192" s="1"/>
  <c r="V24" i="192"/>
  <c r="V21" i="189"/>
  <c r="W21" i="189"/>
  <c r="W24" i="191"/>
  <c r="V24" i="191"/>
  <c r="P24" i="192"/>
  <c r="O24" i="192"/>
  <c r="Q24" i="192" s="1"/>
  <c r="I20" i="194"/>
  <c r="H20" i="194"/>
  <c r="W20" i="191"/>
  <c r="V20" i="191"/>
  <c r="P20" i="187"/>
  <c r="Q20" i="187" s="1"/>
  <c r="O20" i="187"/>
  <c r="W16" i="187"/>
  <c r="X16" i="187" s="1"/>
  <c r="V16" i="187"/>
  <c r="P16" i="187"/>
  <c r="O16" i="187"/>
  <c r="Q16" i="187" s="1"/>
  <c r="P16" i="195"/>
  <c r="O16" i="195"/>
  <c r="I17" i="188"/>
  <c r="H17" i="188"/>
  <c r="I17" i="194"/>
  <c r="H17" i="194"/>
  <c r="J12" i="73" s="1"/>
  <c r="V14" i="191"/>
  <c r="W14" i="191"/>
  <c r="O21" i="191"/>
  <c r="Q21" i="191" s="1"/>
  <c r="P21" i="191"/>
  <c r="I16" i="192"/>
  <c r="H16" i="192"/>
  <c r="H11" i="73" s="1"/>
  <c r="W24" i="188"/>
  <c r="V24" i="188"/>
  <c r="P24" i="188"/>
  <c r="O24" i="188"/>
  <c r="Q24" i="188" s="1"/>
  <c r="H14" i="189"/>
  <c r="E9" i="73" s="1"/>
  <c r="I14" i="189"/>
  <c r="J14" i="189" s="1"/>
  <c r="H14" i="194"/>
  <c r="J9" i="73" s="1"/>
  <c r="I14" i="194"/>
  <c r="I14" i="192"/>
  <c r="J14" i="192" s="1"/>
  <c r="H14" i="192"/>
  <c r="H9" i="73" s="1"/>
  <c r="W22" i="189"/>
  <c r="V22" i="189"/>
  <c r="O22" i="189"/>
  <c r="P22" i="189"/>
  <c r="Q22" i="189" s="1"/>
  <c r="H22" i="190"/>
  <c r="F17" i="73" s="1"/>
  <c r="I22" i="190"/>
  <c r="J22" i="190" s="1"/>
  <c r="I17" i="193"/>
  <c r="H17" i="193"/>
  <c r="W22" i="192"/>
  <c r="X22" i="192" s="1"/>
  <c r="V22" i="192"/>
  <c r="I21" i="188"/>
  <c r="H21" i="188"/>
  <c r="I21" i="194"/>
  <c r="H21" i="194"/>
  <c r="J16" i="73" s="1"/>
  <c r="I24" i="194"/>
  <c r="H24" i="194"/>
  <c r="J19" i="73" s="1"/>
  <c r="H24" i="195"/>
  <c r="I24" i="195"/>
  <c r="W20" i="192"/>
  <c r="V20" i="192"/>
  <c r="V16" i="194"/>
  <c r="W16" i="194"/>
  <c r="P16" i="188"/>
  <c r="Q16" i="188" s="1"/>
  <c r="O16" i="188"/>
  <c r="P16" i="193"/>
  <c r="O16" i="193"/>
  <c r="I17" i="187"/>
  <c r="H17" i="187"/>
  <c r="C12" i="73" s="1"/>
  <c r="P14" i="191"/>
  <c r="O14" i="191"/>
  <c r="I16" i="193"/>
  <c r="H16" i="193"/>
  <c r="I11" i="73" s="1"/>
  <c r="H14" i="195"/>
  <c r="K9" i="73" s="1"/>
  <c r="I14" i="195"/>
  <c r="W22" i="188"/>
  <c r="X22" i="188" s="1"/>
  <c r="V22" i="188"/>
  <c r="P22" i="188"/>
  <c r="O22" i="188"/>
  <c r="Q22" i="188" s="1"/>
  <c r="P24" i="195"/>
  <c r="O24" i="195"/>
  <c r="H22" i="187"/>
  <c r="C17" i="73" s="1"/>
  <c r="I22" i="187"/>
  <c r="J22" i="187" s="1"/>
  <c r="I22" i="191"/>
  <c r="H22" i="191"/>
  <c r="W20" i="187"/>
  <c r="X20" i="187" s="1"/>
  <c r="V20" i="187"/>
  <c r="O16" i="194"/>
  <c r="P16" i="194"/>
  <c r="W14" i="189"/>
  <c r="V14" i="189"/>
  <c r="W14" i="190"/>
  <c r="V14" i="190"/>
  <c r="O14" i="190"/>
  <c r="P14" i="190"/>
  <c r="W21" i="187"/>
  <c r="V21" i="187"/>
  <c r="P21" i="188"/>
  <c r="Q21" i="188" s="1"/>
  <c r="O21" i="188"/>
  <c r="I16" i="190"/>
  <c r="J16" i="190" s="1"/>
  <c r="H16" i="190"/>
  <c r="F11" i="73" s="1"/>
  <c r="V24" i="190"/>
  <c r="W24" i="190"/>
  <c r="X24" i="190" s="1"/>
  <c r="P24" i="194"/>
  <c r="O24" i="194"/>
  <c r="P22" i="193"/>
  <c r="O22" i="193"/>
  <c r="Q22" i="193" s="1"/>
  <c r="I17" i="195"/>
  <c r="H17" i="195"/>
  <c r="K12" i="73" s="1"/>
  <c r="I21" i="191"/>
  <c r="J21" i="191" s="1"/>
  <c r="H21" i="191"/>
  <c r="G16" i="73" s="1"/>
  <c r="P20" i="189"/>
  <c r="O20" i="189"/>
  <c r="I21" i="193"/>
  <c r="H21" i="193"/>
  <c r="I20" i="187"/>
  <c r="H20" i="187"/>
  <c r="I24" i="192"/>
  <c r="H24" i="192"/>
  <c r="I22" i="192"/>
  <c r="H22" i="192"/>
  <c r="H17" i="73" s="1"/>
  <c r="W20" i="190"/>
  <c r="X20" i="190" s="1"/>
  <c r="V20" i="190"/>
  <c r="W17" i="191"/>
  <c r="X17" i="191" s="1"/>
  <c r="V17" i="191"/>
  <c r="P17" i="187"/>
  <c r="O17" i="187"/>
  <c r="Q17" i="187" s="1"/>
  <c r="I17" i="190"/>
  <c r="H17" i="190"/>
  <c r="O14" i="192"/>
  <c r="P14" i="192"/>
  <c r="Q14" i="192" s="1"/>
  <c r="W21" i="188"/>
  <c r="V21" i="188"/>
  <c r="W21" i="194"/>
  <c r="X21" i="194" s="1"/>
  <c r="V21" i="194"/>
  <c r="P21" i="187"/>
  <c r="O21" i="187"/>
  <c r="P21" i="192"/>
  <c r="O21" i="192"/>
  <c r="I16" i="187"/>
  <c r="H16" i="187"/>
  <c r="W24" i="189"/>
  <c r="V24" i="189"/>
  <c r="P24" i="190"/>
  <c r="O24" i="190"/>
  <c r="I14" i="188"/>
  <c r="J14" i="188" s="1"/>
  <c r="H14" i="188"/>
  <c r="D9" i="73" s="1"/>
  <c r="W22" i="191"/>
  <c r="X22" i="191" s="1"/>
  <c r="V22" i="191"/>
  <c r="P22" i="192"/>
  <c r="O22" i="192"/>
  <c r="P17" i="190"/>
  <c r="O17" i="190"/>
  <c r="I24" i="191"/>
  <c r="H24" i="191"/>
  <c r="G19" i="73" s="1"/>
  <c r="H22" i="188"/>
  <c r="D17" i="73" s="1"/>
  <c r="I22" i="188"/>
  <c r="J22" i="188" s="1"/>
  <c r="W20" i="195"/>
  <c r="X20" i="195" s="1"/>
  <c r="V20" i="195"/>
  <c r="P20" i="193"/>
  <c r="O20" i="193"/>
  <c r="P20" i="191"/>
  <c r="O20" i="191"/>
  <c r="Q20" i="191" s="1"/>
  <c r="W16" i="188"/>
  <c r="V16" i="188"/>
  <c r="P16" i="190"/>
  <c r="O16" i="190"/>
  <c r="W17" i="189"/>
  <c r="V17" i="189"/>
  <c r="P14" i="188"/>
  <c r="O14" i="188"/>
  <c r="W21" i="195"/>
  <c r="X21" i="195" s="1"/>
  <c r="V21" i="195"/>
  <c r="W21" i="191"/>
  <c r="V21" i="191"/>
  <c r="I16" i="194"/>
  <c r="H16" i="194"/>
  <c r="W24" i="194"/>
  <c r="V24" i="194"/>
  <c r="W22" i="193"/>
  <c r="V22" i="193"/>
  <c r="P14" i="189"/>
  <c r="Q14" i="189" s="1"/>
  <c r="O14" i="189"/>
  <c r="P22" i="187"/>
  <c r="Q22" i="187" s="1"/>
  <c r="O22" i="187"/>
  <c r="I20" i="190"/>
  <c r="H20" i="190"/>
  <c r="F15" i="73" s="1"/>
  <c r="I21" i="187"/>
  <c r="H21" i="187"/>
  <c r="C16" i="73" s="1"/>
  <c r="I20" i="191"/>
  <c r="H20" i="191"/>
  <c r="G15" i="73" s="1"/>
  <c r="I24" i="187"/>
  <c r="H24" i="187"/>
  <c r="C19" i="73" s="1"/>
  <c r="I22" i="193"/>
  <c r="J22" i="193" s="1"/>
  <c r="H22" i="193"/>
  <c r="I17" i="73" s="1"/>
  <c r="V20" i="188"/>
  <c r="W20" i="188"/>
  <c r="P20" i="194"/>
  <c r="O20" i="194"/>
  <c r="P20" i="192"/>
  <c r="O20" i="192"/>
  <c r="Q20" i="192" s="1"/>
  <c r="P16" i="191"/>
  <c r="O16" i="191"/>
  <c r="P17" i="195"/>
  <c r="O17" i="195"/>
  <c r="Q17" i="195" s="1"/>
  <c r="W14" i="187"/>
  <c r="X14" i="187" s="1"/>
  <c r="V14" i="187"/>
  <c r="P14" i="194"/>
  <c r="Q14" i="194" s="1"/>
  <c r="O14" i="194"/>
  <c r="I16" i="195"/>
  <c r="H16" i="195"/>
  <c r="K11" i="73" s="1"/>
  <c r="P24" i="191"/>
  <c r="O24" i="191"/>
  <c r="Q24" i="191" s="1"/>
  <c r="W22" i="194"/>
  <c r="V22" i="194"/>
  <c r="P22" i="190"/>
  <c r="O22" i="190"/>
  <c r="Q22" i="190" s="1"/>
  <c r="P22" i="195"/>
  <c r="Q22" i="195" s="1"/>
  <c r="O22" i="195"/>
  <c r="I24" i="189"/>
  <c r="H24" i="189"/>
  <c r="I20" i="188"/>
  <c r="H20" i="188"/>
  <c r="D15" i="73" s="1"/>
  <c r="I24" i="188"/>
  <c r="H24" i="188"/>
  <c r="I24" i="190"/>
  <c r="H24" i="190"/>
  <c r="F19" i="73" s="1"/>
  <c r="W16" i="189"/>
  <c r="V16" i="189"/>
  <c r="P16" i="189"/>
  <c r="O16" i="189"/>
  <c r="W17" i="192"/>
  <c r="X17" i="192" s="1"/>
  <c r="V17" i="192"/>
  <c r="V17" i="193"/>
  <c r="W17" i="193"/>
  <c r="X17" i="193" s="1"/>
  <c r="H17" i="189"/>
  <c r="E12" i="73" s="1"/>
  <c r="I17" i="189"/>
  <c r="J17" i="189" s="1"/>
  <c r="H17" i="192"/>
  <c r="H12" i="73" s="1"/>
  <c r="I17" i="192"/>
  <c r="J17" i="192" s="1"/>
  <c r="W14" i="188"/>
  <c r="V14" i="188"/>
  <c r="W14" i="192"/>
  <c r="X14" i="192" s="1"/>
  <c r="V14" i="192"/>
  <c r="P14" i="187"/>
  <c r="Q14" i="187" s="1"/>
  <c r="O14" i="187"/>
  <c r="P14" i="195"/>
  <c r="O14" i="195"/>
  <c r="W21" i="192"/>
  <c r="V21" i="192"/>
  <c r="O21" i="195"/>
  <c r="P21" i="195"/>
  <c r="I16" i="189"/>
  <c r="H16" i="189"/>
  <c r="V22" i="187"/>
  <c r="W22" i="187"/>
  <c r="W17" i="188"/>
  <c r="X17" i="188" s="1"/>
  <c r="V17" i="188"/>
  <c r="V22" i="190"/>
  <c r="W22" i="190"/>
  <c r="X22" i="190" s="1"/>
  <c r="I24" i="193"/>
  <c r="H24" i="193"/>
  <c r="I19" i="73" s="1"/>
  <c r="I21" i="195"/>
  <c r="H21" i="195"/>
  <c r="K16" i="73" s="1"/>
  <c r="W20" i="194"/>
  <c r="V20" i="194"/>
  <c r="P20" i="195"/>
  <c r="O20" i="195"/>
  <c r="W16" i="192"/>
  <c r="X16" i="192" s="1"/>
  <c r="V16" i="192"/>
  <c r="W16" i="195"/>
  <c r="V16" i="195"/>
  <c r="W17" i="190"/>
  <c r="V17" i="190"/>
  <c r="P17" i="189"/>
  <c r="O17" i="189"/>
  <c r="Q17" i="189" s="1"/>
  <c r="W14" i="193"/>
  <c r="V14" i="193"/>
  <c r="P14" i="193"/>
  <c r="O14" i="193"/>
  <c r="W21" i="190"/>
  <c r="X21" i="190" s="1"/>
  <c r="V21" i="190"/>
  <c r="I16" i="191"/>
  <c r="H16" i="191"/>
  <c r="P17" i="194"/>
  <c r="O17" i="194"/>
  <c r="Q17" i="194" s="1"/>
  <c r="W17" i="194"/>
  <c r="V17" i="194"/>
  <c r="I20" i="192"/>
  <c r="H20" i="192"/>
  <c r="I21" i="190"/>
  <c r="H21" i="190"/>
  <c r="I22" i="195"/>
  <c r="J22" i="195" s="1"/>
  <c r="H22" i="195"/>
  <c r="K17" i="73" s="1"/>
  <c r="V20" i="193"/>
  <c r="W20" i="193"/>
  <c r="X20" i="193" s="1"/>
  <c r="P20" i="188"/>
  <c r="O20" i="188"/>
  <c r="Q20" i="188" s="1"/>
  <c r="P20" i="190"/>
  <c r="O20" i="190"/>
  <c r="V16" i="193"/>
  <c r="W16" i="193"/>
  <c r="X16" i="193" s="1"/>
  <c r="W16" i="191"/>
  <c r="X16" i="191" s="1"/>
  <c r="V16" i="191"/>
  <c r="P17" i="192"/>
  <c r="O17" i="192"/>
  <c r="P17" i="193"/>
  <c r="O17" i="193"/>
  <c r="W14" i="194"/>
  <c r="V14" i="194"/>
  <c r="W14" i="195"/>
  <c r="V14" i="195"/>
  <c r="W21" i="193"/>
  <c r="V21" i="193"/>
  <c r="P21" i="190"/>
  <c r="Q21" i="190" s="1"/>
  <c r="O21" i="190"/>
  <c r="P21" i="194"/>
  <c r="Q21" i="194" s="1"/>
  <c r="O21" i="194"/>
  <c r="W24" i="195"/>
  <c r="V24" i="195"/>
  <c r="P24" i="189"/>
  <c r="O24" i="189"/>
  <c r="Q24" i="189" s="1"/>
  <c r="H14" i="187"/>
  <c r="C9" i="73" s="1"/>
  <c r="I14" i="187"/>
  <c r="J14" i="187" s="1"/>
  <c r="I14" i="191"/>
  <c r="H14" i="191"/>
  <c r="G9" i="73" s="1"/>
  <c r="P22" i="194"/>
  <c r="Q22" i="194" s="1"/>
  <c r="O22" i="194"/>
  <c r="P17" i="12"/>
  <c r="O17" i="12"/>
  <c r="H17" i="12"/>
  <c r="I17" i="12"/>
  <c r="E95" i="160"/>
  <c r="CE11" i="78" s="1"/>
  <c r="E38" i="160"/>
  <c r="K14" i="78" s="1"/>
  <c r="E132" i="160"/>
  <c r="DC12" i="78" s="1"/>
  <c r="E122" i="160"/>
  <c r="CW14" i="78" s="1"/>
  <c r="E114" i="160"/>
  <c r="CW6" i="78" s="1"/>
  <c r="E104" i="160"/>
  <c r="CQ8" i="78" s="1"/>
  <c r="E94" i="160"/>
  <c r="CE10" i="78" s="1"/>
  <c r="E84" i="160"/>
  <c r="BG12" i="78" s="1"/>
  <c r="E74" i="160"/>
  <c r="BA14" i="78" s="1"/>
  <c r="E66" i="160"/>
  <c r="BA6" i="78" s="1"/>
  <c r="E56" i="160"/>
  <c r="AI8" i="78" s="1"/>
  <c r="E46" i="160"/>
  <c r="W10" i="78" s="1"/>
  <c r="E37" i="160"/>
  <c r="K13" i="78" s="1"/>
  <c r="E29" i="160"/>
  <c r="K5" i="78" s="1"/>
  <c r="E19" i="160"/>
  <c r="E7" i="78" s="1"/>
  <c r="E120" i="160"/>
  <c r="CW12" i="78" s="1"/>
  <c r="E92" i="160"/>
  <c r="CE8" i="78" s="1"/>
  <c r="E72" i="160"/>
  <c r="BA12" i="78" s="1"/>
  <c r="E54" i="160"/>
  <c r="AI6" i="78" s="1"/>
  <c r="E35" i="160"/>
  <c r="K11" i="78" s="1"/>
  <c r="E119" i="160"/>
  <c r="CW11" i="78" s="1"/>
  <c r="E101" i="160"/>
  <c r="CQ5" i="78" s="1"/>
  <c r="E81" i="160"/>
  <c r="BG9" i="78" s="1"/>
  <c r="E61" i="160"/>
  <c r="AI13" i="78" s="1"/>
  <c r="E43" i="160"/>
  <c r="W7" i="78" s="1"/>
  <c r="E24" i="160"/>
  <c r="E12" i="78" s="1"/>
  <c r="E86" i="160"/>
  <c r="BG14" i="78" s="1"/>
  <c r="E58" i="160"/>
  <c r="AI10" i="78" s="1"/>
  <c r="E31" i="160"/>
  <c r="K7" i="78" s="1"/>
  <c r="E115" i="160"/>
  <c r="CW7" i="78" s="1"/>
  <c r="E47" i="160"/>
  <c r="W11" i="78" s="1"/>
  <c r="E131" i="160"/>
  <c r="DC11" i="78" s="1"/>
  <c r="E121" i="160"/>
  <c r="CW13" i="78" s="1"/>
  <c r="E113" i="160"/>
  <c r="CW5" i="78" s="1"/>
  <c r="E103" i="160"/>
  <c r="CQ7" i="78" s="1"/>
  <c r="E93" i="160"/>
  <c r="CE9" i="78" s="1"/>
  <c r="E83" i="160"/>
  <c r="BG11" i="78" s="1"/>
  <c r="E73" i="160"/>
  <c r="BA13" i="78" s="1"/>
  <c r="E65" i="160"/>
  <c r="BA5" i="78" s="1"/>
  <c r="E55" i="160"/>
  <c r="AI7" i="78" s="1"/>
  <c r="E45" i="160"/>
  <c r="W9" i="78" s="1"/>
  <c r="E36" i="160"/>
  <c r="K12" i="78" s="1"/>
  <c r="E26" i="160"/>
  <c r="E14" i="78" s="1"/>
  <c r="E18" i="160"/>
  <c r="E6" i="78" s="1"/>
  <c r="E130" i="160"/>
  <c r="DC10" i="78" s="1"/>
  <c r="E110" i="160"/>
  <c r="CQ14" i="78" s="1"/>
  <c r="E102" i="160"/>
  <c r="CQ6" i="78" s="1"/>
  <c r="E82" i="160"/>
  <c r="BG10" i="78" s="1"/>
  <c r="E62" i="160"/>
  <c r="AI14" i="78" s="1"/>
  <c r="E44" i="160"/>
  <c r="W8" i="78" s="1"/>
  <c r="E25" i="160"/>
  <c r="E13" i="78" s="1"/>
  <c r="E17" i="160"/>
  <c r="E5" i="78" s="1"/>
  <c r="E129" i="160"/>
  <c r="DC9" i="78" s="1"/>
  <c r="E109" i="160"/>
  <c r="CQ13" i="78" s="1"/>
  <c r="E91" i="160"/>
  <c r="CE7" i="78" s="1"/>
  <c r="E71" i="160"/>
  <c r="BA11" i="78" s="1"/>
  <c r="E53" i="160"/>
  <c r="AI5" i="78" s="1"/>
  <c r="E34" i="160"/>
  <c r="K10" i="78" s="1"/>
  <c r="E106" i="160"/>
  <c r="CQ10" i="78" s="1"/>
  <c r="E68" i="160"/>
  <c r="BA8" i="78" s="1"/>
  <c r="E40" i="160"/>
  <c r="W4" i="78" s="1"/>
  <c r="E125" i="160"/>
  <c r="DC5" i="78" s="1"/>
  <c r="E77" i="160"/>
  <c r="BG5" i="78" s="1"/>
  <c r="E57" i="160"/>
  <c r="AI9" i="78" s="1"/>
  <c r="E20" i="160"/>
  <c r="E8" i="78" s="1"/>
  <c r="E105" i="160"/>
  <c r="CQ9" i="78" s="1"/>
  <c r="E30" i="160"/>
  <c r="K6" i="78" s="1"/>
  <c r="E128" i="160"/>
  <c r="DC8" i="78" s="1"/>
  <c r="E118" i="160"/>
  <c r="CW10" i="78" s="1"/>
  <c r="E108" i="160"/>
  <c r="CQ12" i="78" s="1"/>
  <c r="E98" i="160"/>
  <c r="CE14" i="78" s="1"/>
  <c r="E90" i="160"/>
  <c r="CE6" i="78" s="1"/>
  <c r="E80" i="160"/>
  <c r="BG8" i="78" s="1"/>
  <c r="E70" i="160"/>
  <c r="BA10" i="78" s="1"/>
  <c r="E60" i="160"/>
  <c r="AI12" i="78" s="1"/>
  <c r="E50" i="160"/>
  <c r="W14" i="78" s="1"/>
  <c r="E42" i="160"/>
  <c r="W6" i="78" s="1"/>
  <c r="E33" i="160"/>
  <c r="K9" i="78" s="1"/>
  <c r="E23" i="160"/>
  <c r="E11" i="78" s="1"/>
  <c r="E127" i="160"/>
  <c r="DC7" i="78" s="1"/>
  <c r="E117" i="160"/>
  <c r="CW9" i="78" s="1"/>
  <c r="E107" i="160"/>
  <c r="CQ11" i="78" s="1"/>
  <c r="E97" i="160"/>
  <c r="CE13" i="78" s="1"/>
  <c r="E89" i="160"/>
  <c r="CE5" i="78" s="1"/>
  <c r="E79" i="160"/>
  <c r="BG7" i="78" s="1"/>
  <c r="E69" i="160"/>
  <c r="BA9" i="78" s="1"/>
  <c r="E59" i="160"/>
  <c r="AI11" i="78" s="1"/>
  <c r="E49" i="160"/>
  <c r="W13" i="78" s="1"/>
  <c r="E41" i="160"/>
  <c r="W5" i="78" s="1"/>
  <c r="E32" i="160"/>
  <c r="K8" i="78" s="1"/>
  <c r="E22" i="160"/>
  <c r="E10" i="78" s="1"/>
  <c r="E134" i="160"/>
  <c r="DC14" i="78" s="1"/>
  <c r="E126" i="160"/>
  <c r="DC6" i="78" s="1"/>
  <c r="E116" i="160"/>
  <c r="CW8" i="78" s="1"/>
  <c r="E96" i="160"/>
  <c r="CE12" i="78" s="1"/>
  <c r="E78" i="160"/>
  <c r="BG6" i="78" s="1"/>
  <c r="E48" i="160"/>
  <c r="W12" i="78" s="1"/>
  <c r="E21" i="160"/>
  <c r="E9" i="78" s="1"/>
  <c r="E133" i="160"/>
  <c r="DC13" i="78" s="1"/>
  <c r="E85" i="160"/>
  <c r="BG13" i="78" s="1"/>
  <c r="E67" i="160"/>
  <c r="BA7" i="78" s="1"/>
  <c r="E76" i="160"/>
  <c r="BG4" i="78" s="1"/>
  <c r="E64" i="160"/>
  <c r="BA4" i="78" s="1"/>
  <c r="E99" i="160"/>
  <c r="CQ3" i="78" s="1"/>
  <c r="E88" i="160"/>
  <c r="CE4" i="78" s="1"/>
  <c r="E124" i="160"/>
  <c r="DC4" i="78" s="1"/>
  <c r="E75" i="160"/>
  <c r="BG3" i="78" s="1"/>
  <c r="E27" i="160"/>
  <c r="K3" i="78" s="1"/>
  <c r="E39" i="160"/>
  <c r="W3" i="78" s="1"/>
  <c r="E87" i="160"/>
  <c r="CE3" i="78" s="1"/>
  <c r="E16" i="160"/>
  <c r="E4" i="78" s="1"/>
  <c r="E100" i="160"/>
  <c r="CQ4" i="78" s="1"/>
  <c r="E112" i="160"/>
  <c r="CW4" i="78" s="1"/>
  <c r="E51" i="160"/>
  <c r="AI3" i="78" s="1"/>
  <c r="E15" i="160"/>
  <c r="E3" i="78" s="1"/>
  <c r="E28" i="160"/>
  <c r="K4" i="78" s="1"/>
  <c r="E63" i="160"/>
  <c r="BA3" i="78" s="1"/>
  <c r="E111" i="160"/>
  <c r="CW3" i="78" s="1"/>
  <c r="E123" i="160"/>
  <c r="DC3" i="78" s="1"/>
  <c r="E52" i="160"/>
  <c r="AI4" i="78" s="1"/>
  <c r="L68" i="12"/>
  <c r="G68" i="12"/>
  <c r="CP19" i="78"/>
  <c r="CN19" i="78"/>
  <c r="X16" i="188" l="1"/>
  <c r="X14" i="190"/>
  <c r="J24" i="194"/>
  <c r="J16" i="191"/>
  <c r="G11" i="73"/>
  <c r="J21" i="193"/>
  <c r="I16" i="73"/>
  <c r="J20" i="189"/>
  <c r="E15" i="73"/>
  <c r="J16" i="188"/>
  <c r="D11" i="73"/>
  <c r="X17" i="190"/>
  <c r="Q24" i="195"/>
  <c r="J17" i="187"/>
  <c r="X24" i="195"/>
  <c r="Q17" i="193"/>
  <c r="X16" i="195"/>
  <c r="Q14" i="195"/>
  <c r="J20" i="188"/>
  <c r="J16" i="195"/>
  <c r="Q20" i="194"/>
  <c r="J20" i="190"/>
  <c r="X21" i="191"/>
  <c r="Q22" i="192"/>
  <c r="Q21" i="192"/>
  <c r="X14" i="189"/>
  <c r="Q16" i="193"/>
  <c r="J21" i="194"/>
  <c r="X22" i="189"/>
  <c r="J16" i="192"/>
  <c r="X24" i="191"/>
  <c r="X24" i="193"/>
  <c r="J20" i="187"/>
  <c r="C15" i="73"/>
  <c r="Q17" i="192"/>
  <c r="J24" i="189"/>
  <c r="E19" i="73"/>
  <c r="X20" i="188"/>
  <c r="Q20" i="193"/>
  <c r="Q21" i="187"/>
  <c r="Q20" i="189"/>
  <c r="Q16" i="194"/>
  <c r="J21" i="188"/>
  <c r="D16" i="73"/>
  <c r="X21" i="189"/>
  <c r="Q21" i="189"/>
  <c r="J16" i="187"/>
  <c r="C11" i="73"/>
  <c r="J24" i="193"/>
  <c r="X16" i="190"/>
  <c r="J21" i="187"/>
  <c r="X20" i="189"/>
  <c r="J21" i="190"/>
  <c r="F16" i="73"/>
  <c r="Q14" i="193"/>
  <c r="Q20" i="195"/>
  <c r="X22" i="187"/>
  <c r="Q16" i="189"/>
  <c r="Q14" i="188"/>
  <c r="J14" i="195"/>
  <c r="X16" i="194"/>
  <c r="J14" i="194"/>
  <c r="X14" i="191"/>
  <c r="J20" i="195"/>
  <c r="K15" i="73"/>
  <c r="X17" i="187"/>
  <c r="J24" i="188"/>
  <c r="D19" i="73"/>
  <c r="X14" i="194"/>
  <c r="Q17" i="190"/>
  <c r="J20" i="192"/>
  <c r="H15" i="73"/>
  <c r="J16" i="189"/>
  <c r="E11" i="73"/>
  <c r="J22" i="191"/>
  <c r="G17" i="73"/>
  <c r="J17" i="193"/>
  <c r="I12" i="73"/>
  <c r="J22" i="194"/>
  <c r="J17" i="73"/>
  <c r="X21" i="192"/>
  <c r="Q16" i="195"/>
  <c r="X21" i="193"/>
  <c r="X20" i="194"/>
  <c r="X14" i="188"/>
  <c r="X16" i="189"/>
  <c r="J24" i="187"/>
  <c r="X22" i="193"/>
  <c r="X17" i="189"/>
  <c r="Q24" i="190"/>
  <c r="X21" i="188"/>
  <c r="J22" i="192"/>
  <c r="J17" i="195"/>
  <c r="X21" i="187"/>
  <c r="J16" i="193"/>
  <c r="X20" i="192"/>
  <c r="J17" i="194"/>
  <c r="X20" i="191"/>
  <c r="J21" i="192"/>
  <c r="J16" i="194"/>
  <c r="J11" i="73"/>
  <c r="X24" i="187"/>
  <c r="J24" i="192"/>
  <c r="H19" i="73"/>
  <c r="J17" i="188"/>
  <c r="D12" i="73"/>
  <c r="J20" i="194"/>
  <c r="J15" i="73"/>
  <c r="J14" i="193"/>
  <c r="I9" i="73"/>
  <c r="J17" i="190"/>
  <c r="F12" i="73"/>
  <c r="Q24" i="194"/>
  <c r="X24" i="188"/>
  <c r="J14" i="191"/>
  <c r="X14" i="193"/>
  <c r="L25" i="192"/>
  <c r="L25" i="189"/>
  <c r="N25" i="191"/>
  <c r="M25" i="191"/>
  <c r="N25" i="195"/>
  <c r="N25" i="193"/>
  <c r="L25" i="191"/>
  <c r="M25" i="195"/>
  <c r="M25" i="193"/>
  <c r="L25" i="195"/>
  <c r="L25" i="193"/>
  <c r="N25" i="190"/>
  <c r="L25" i="188"/>
  <c r="N25" i="194"/>
  <c r="M25" i="190"/>
  <c r="M25" i="194"/>
  <c r="L25" i="190"/>
  <c r="L25" i="194"/>
  <c r="M25" i="192"/>
  <c r="N25" i="189"/>
  <c r="M25" i="189"/>
  <c r="L25" i="187"/>
  <c r="N25" i="187"/>
  <c r="N25" i="188"/>
  <c r="M25" i="187"/>
  <c r="M25" i="188"/>
  <c r="N25" i="192"/>
  <c r="T25" i="188"/>
  <c r="T25" i="193"/>
  <c r="U25" i="190"/>
  <c r="S25" i="189"/>
  <c r="T25" i="191"/>
  <c r="U25" i="187"/>
  <c r="U25" i="194"/>
  <c r="U25" i="191"/>
  <c r="U25" i="193"/>
  <c r="S25" i="194"/>
  <c r="S25" i="187"/>
  <c r="S25" i="193"/>
  <c r="S25" i="191"/>
  <c r="S25" i="195"/>
  <c r="S25" i="188"/>
  <c r="T25" i="187"/>
  <c r="U25" i="195"/>
  <c r="U25" i="188"/>
  <c r="T25" i="195"/>
  <c r="S25" i="190"/>
  <c r="T25" i="189"/>
  <c r="U25" i="189"/>
  <c r="T25" i="192"/>
  <c r="T25" i="190"/>
  <c r="U25" i="192"/>
  <c r="T25" i="194"/>
  <c r="S25" i="192"/>
  <c r="X14" i="195"/>
  <c r="Q20" i="190"/>
  <c r="X17" i="194"/>
  <c r="J21" i="195"/>
  <c r="Q21" i="195"/>
  <c r="J24" i="190"/>
  <c r="X22" i="194"/>
  <c r="Q16" i="191"/>
  <c r="J20" i="191"/>
  <c r="X24" i="194"/>
  <c r="Q16" i="190"/>
  <c r="J24" i="191"/>
  <c r="X24" i="189"/>
  <c r="Q14" i="190"/>
  <c r="Q14" i="191"/>
  <c r="J24" i="195"/>
  <c r="K19" i="73"/>
  <c r="Q16" i="192"/>
  <c r="X17" i="195"/>
  <c r="Q17" i="12"/>
  <c r="J17" i="12"/>
  <c r="F10" i="12"/>
  <c r="G10" i="12"/>
  <c r="CV19" i="78"/>
  <c r="CU19" i="78"/>
  <c r="CD19" i="78"/>
  <c r="BF19" i="78"/>
  <c r="AZ19" i="78"/>
  <c r="AY19" i="78"/>
  <c r="AH19" i="78"/>
  <c r="V19" i="78"/>
  <c r="J19" i="78"/>
  <c r="T19" i="78"/>
  <c r="CB19" i="78"/>
  <c r="AF19" i="78"/>
  <c r="U19" i="78"/>
  <c r="CZ21" i="78"/>
  <c r="CT21" i="78"/>
  <c r="CB20" i="78"/>
  <c r="BD21" i="78"/>
  <c r="AX21" i="78"/>
  <c r="AF20" i="78"/>
  <c r="T20" i="78"/>
  <c r="H21" i="78"/>
  <c r="B21" i="78"/>
  <c r="V25" i="187" l="1"/>
  <c r="W25" i="187"/>
  <c r="X25" i="187" s="1"/>
  <c r="P25" i="189"/>
  <c r="O25" i="189"/>
  <c r="Q25" i="189" s="1"/>
  <c r="N13" i="191"/>
  <c r="L13" i="195"/>
  <c r="L13" i="194"/>
  <c r="N13" i="193"/>
  <c r="M13" i="193"/>
  <c r="N13" i="192"/>
  <c r="L13" i="193"/>
  <c r="M13" i="192"/>
  <c r="N13" i="190"/>
  <c r="L13" i="192"/>
  <c r="M13" i="190"/>
  <c r="N13" i="189"/>
  <c r="M13" i="191"/>
  <c r="L13" i="189"/>
  <c r="L13" i="191"/>
  <c r="L13" i="190"/>
  <c r="M13" i="187"/>
  <c r="N13" i="194"/>
  <c r="N13" i="187"/>
  <c r="N13" i="195"/>
  <c r="M13" i="194"/>
  <c r="N13" i="188"/>
  <c r="M13" i="195"/>
  <c r="M13" i="188"/>
  <c r="L13" i="187"/>
  <c r="L13" i="188"/>
  <c r="M13" i="189"/>
  <c r="S13" i="195"/>
  <c r="U13" i="192"/>
  <c r="S13" i="193"/>
  <c r="U13" i="193"/>
  <c r="U13" i="188"/>
  <c r="U13" i="187"/>
  <c r="S13" i="187"/>
  <c r="U13" i="190"/>
  <c r="S13" i="189"/>
  <c r="T13" i="191"/>
  <c r="T13" i="194"/>
  <c r="S13" i="191"/>
  <c r="U13" i="191"/>
  <c r="S13" i="194"/>
  <c r="S13" i="188"/>
  <c r="U13" i="189"/>
  <c r="T13" i="195"/>
  <c r="T13" i="188"/>
  <c r="T13" i="190"/>
  <c r="U13" i="194"/>
  <c r="T13" i="192"/>
  <c r="S13" i="192"/>
  <c r="T13" i="187"/>
  <c r="T13" i="189"/>
  <c r="T13" i="193"/>
  <c r="U13" i="195"/>
  <c r="S13" i="190"/>
  <c r="W25" i="194"/>
  <c r="V25" i="194"/>
  <c r="P25" i="188"/>
  <c r="O25" i="188"/>
  <c r="P25" i="192"/>
  <c r="O25" i="192"/>
  <c r="W25" i="191"/>
  <c r="X25" i="191" s="1"/>
  <c r="V25" i="191"/>
  <c r="V25" i="193"/>
  <c r="W25" i="193"/>
  <c r="M15" i="191"/>
  <c r="M15" i="192"/>
  <c r="L15" i="192"/>
  <c r="N15" i="191"/>
  <c r="N15" i="194"/>
  <c r="L15" i="191"/>
  <c r="N15" i="195"/>
  <c r="M15" i="194"/>
  <c r="M15" i="195"/>
  <c r="L15" i="194"/>
  <c r="N15" i="193"/>
  <c r="M15" i="193"/>
  <c r="N15" i="192"/>
  <c r="M15" i="188"/>
  <c r="M15" i="187"/>
  <c r="L15" i="193"/>
  <c r="N15" i="188"/>
  <c r="N15" i="187"/>
  <c r="L15" i="189"/>
  <c r="L15" i="195"/>
  <c r="L15" i="188"/>
  <c r="L15" i="187"/>
  <c r="N15" i="190"/>
  <c r="M15" i="189"/>
  <c r="M15" i="190"/>
  <c r="L15" i="190"/>
  <c r="N15" i="189"/>
  <c r="U15" i="187"/>
  <c r="T15" i="194"/>
  <c r="S15" i="188"/>
  <c r="S15" i="189"/>
  <c r="T15" i="187"/>
  <c r="S15" i="187"/>
  <c r="T15" i="195"/>
  <c r="U15" i="189"/>
  <c r="T15" i="192"/>
  <c r="U15" i="195"/>
  <c r="U15" i="188"/>
  <c r="S15" i="191"/>
  <c r="S15" i="195"/>
  <c r="U15" i="192"/>
  <c r="T15" i="193"/>
  <c r="T15" i="188"/>
  <c r="T15" i="189"/>
  <c r="U15" i="190"/>
  <c r="U15" i="193"/>
  <c r="S15" i="194"/>
  <c r="U15" i="194"/>
  <c r="S15" i="190"/>
  <c r="S15" i="192"/>
  <c r="T15" i="191"/>
  <c r="U15" i="191"/>
  <c r="S15" i="193"/>
  <c r="T15" i="190"/>
  <c r="W25" i="190"/>
  <c r="V25" i="190"/>
  <c r="P25" i="193"/>
  <c r="Q25" i="193" s="1"/>
  <c r="O25" i="193"/>
  <c r="M11" i="195"/>
  <c r="M11" i="194"/>
  <c r="L11" i="195"/>
  <c r="L11" i="194"/>
  <c r="N11" i="193"/>
  <c r="N11" i="192"/>
  <c r="M11" i="193"/>
  <c r="M11" i="192"/>
  <c r="L11" i="193"/>
  <c r="L11" i="192"/>
  <c r="N11" i="191"/>
  <c r="M11" i="190"/>
  <c r="N11" i="189"/>
  <c r="N11" i="187"/>
  <c r="L11" i="191"/>
  <c r="L11" i="188"/>
  <c r="N11" i="194"/>
  <c r="M11" i="189"/>
  <c r="M11" i="187"/>
  <c r="L11" i="190"/>
  <c r="N11" i="195"/>
  <c r="L11" i="189"/>
  <c r="N11" i="188"/>
  <c r="L11" i="187"/>
  <c r="M11" i="191"/>
  <c r="N11" i="190"/>
  <c r="M11" i="188"/>
  <c r="S11" i="191"/>
  <c r="T11" i="193"/>
  <c r="U11" i="193"/>
  <c r="U11" i="189"/>
  <c r="S11" i="194"/>
  <c r="T11" i="188"/>
  <c r="T11" i="194"/>
  <c r="S11" i="190"/>
  <c r="U11" i="192"/>
  <c r="U11" i="195"/>
  <c r="U11" i="191"/>
  <c r="U11" i="190"/>
  <c r="U11" i="194"/>
  <c r="S11" i="188"/>
  <c r="S11" i="187"/>
  <c r="T11" i="187"/>
  <c r="T11" i="192"/>
  <c r="S11" i="189"/>
  <c r="U11" i="187"/>
  <c r="S11" i="192"/>
  <c r="T11" i="191"/>
  <c r="T11" i="195"/>
  <c r="T11" i="190"/>
  <c r="S11" i="195"/>
  <c r="S11" i="193"/>
  <c r="T11" i="189"/>
  <c r="U11" i="188"/>
  <c r="M18" i="190"/>
  <c r="L18" i="194"/>
  <c r="L18" i="191"/>
  <c r="N18" i="192"/>
  <c r="N18" i="195"/>
  <c r="M18" i="192"/>
  <c r="M18" i="195"/>
  <c r="L18" i="192"/>
  <c r="L18" i="195"/>
  <c r="M18" i="189"/>
  <c r="L18" i="190"/>
  <c r="N18" i="193"/>
  <c r="N18" i="187"/>
  <c r="N18" i="188"/>
  <c r="M18" i="188"/>
  <c r="L18" i="187"/>
  <c r="M18" i="194"/>
  <c r="L18" i="188"/>
  <c r="N18" i="194"/>
  <c r="M18" i="187"/>
  <c r="M18" i="191"/>
  <c r="N18" i="189"/>
  <c r="L18" i="189"/>
  <c r="M18" i="193"/>
  <c r="L18" i="193"/>
  <c r="N18" i="190"/>
  <c r="N18" i="191"/>
  <c r="S18" i="193"/>
  <c r="U18" i="195"/>
  <c r="T18" i="192"/>
  <c r="S18" i="194"/>
  <c r="T18" i="193"/>
  <c r="T18" i="187"/>
  <c r="S18" i="190"/>
  <c r="S18" i="195"/>
  <c r="T18" i="188"/>
  <c r="U18" i="190"/>
  <c r="U18" i="192"/>
  <c r="U18" i="193"/>
  <c r="T18" i="195"/>
  <c r="U18" i="194"/>
  <c r="S18" i="189"/>
  <c r="S18" i="187"/>
  <c r="U18" i="191"/>
  <c r="T18" i="190"/>
  <c r="U18" i="188"/>
  <c r="T18" i="194"/>
  <c r="S18" i="188"/>
  <c r="S18" i="191"/>
  <c r="U18" i="189"/>
  <c r="T18" i="189"/>
  <c r="U18" i="187"/>
  <c r="T18" i="191"/>
  <c r="S18" i="192"/>
  <c r="P25" i="187"/>
  <c r="O25" i="187"/>
  <c r="O25" i="195"/>
  <c r="Q25" i="195" s="1"/>
  <c r="P25" i="195"/>
  <c r="E18" i="192"/>
  <c r="G18" i="193"/>
  <c r="G18" i="190"/>
  <c r="F18" i="193"/>
  <c r="G18" i="191"/>
  <c r="F18" i="190"/>
  <c r="G18" i="194"/>
  <c r="E18" i="193"/>
  <c r="F18" i="191"/>
  <c r="E18" i="190"/>
  <c r="F18" i="194"/>
  <c r="E18" i="191"/>
  <c r="E18" i="194"/>
  <c r="G18" i="195"/>
  <c r="F18" i="195"/>
  <c r="G18" i="192"/>
  <c r="E18" i="195"/>
  <c r="F18" i="192"/>
  <c r="F18" i="189"/>
  <c r="G18" i="188"/>
  <c r="E18" i="187"/>
  <c r="G18" i="189"/>
  <c r="F18" i="188"/>
  <c r="G18" i="187"/>
  <c r="E18" i="189"/>
  <c r="E18" i="188"/>
  <c r="F18" i="187"/>
  <c r="G13" i="195"/>
  <c r="G13" i="194"/>
  <c r="F13" i="195"/>
  <c r="F13" i="194"/>
  <c r="E13" i="195"/>
  <c r="E13" i="194"/>
  <c r="G13" i="193"/>
  <c r="F13" i="193"/>
  <c r="G13" i="192"/>
  <c r="E13" i="193"/>
  <c r="F13" i="192"/>
  <c r="E13" i="192"/>
  <c r="F13" i="190"/>
  <c r="F13" i="189"/>
  <c r="F13" i="187"/>
  <c r="E13" i="189"/>
  <c r="G13" i="190"/>
  <c r="E13" i="187"/>
  <c r="E13" i="190"/>
  <c r="F13" i="188"/>
  <c r="G13" i="191"/>
  <c r="F13" i="191"/>
  <c r="G13" i="187"/>
  <c r="G13" i="189"/>
  <c r="E13" i="191"/>
  <c r="G13" i="188"/>
  <c r="E13" i="188"/>
  <c r="P25" i="194"/>
  <c r="Q25" i="194" s="1"/>
  <c r="O25" i="194"/>
  <c r="M19" i="195"/>
  <c r="L19" i="190"/>
  <c r="N19" i="193"/>
  <c r="N19" i="194"/>
  <c r="M19" i="193"/>
  <c r="M19" i="194"/>
  <c r="L19" i="193"/>
  <c r="N19" i="191"/>
  <c r="L19" i="194"/>
  <c r="M19" i="191"/>
  <c r="N19" i="192"/>
  <c r="L19" i="191"/>
  <c r="M19" i="192"/>
  <c r="N19" i="195"/>
  <c r="L19" i="192"/>
  <c r="M19" i="189"/>
  <c r="L19" i="195"/>
  <c r="N19" i="189"/>
  <c r="L19" i="189"/>
  <c r="N19" i="188"/>
  <c r="M19" i="188"/>
  <c r="N19" i="190"/>
  <c r="L19" i="188"/>
  <c r="N19" i="187"/>
  <c r="L19" i="187"/>
  <c r="M19" i="190"/>
  <c r="M19" i="187"/>
  <c r="T19" i="187"/>
  <c r="S19" i="188"/>
  <c r="T19" i="189"/>
  <c r="U19" i="190"/>
  <c r="T19" i="191"/>
  <c r="U19" i="193"/>
  <c r="S19" i="189"/>
  <c r="T19" i="193"/>
  <c r="U19" i="191"/>
  <c r="S19" i="194"/>
  <c r="U19" i="189"/>
  <c r="T19" i="195"/>
  <c r="S19" i="193"/>
  <c r="T19" i="188"/>
  <c r="U19" i="194"/>
  <c r="T19" i="192"/>
  <c r="S19" i="190"/>
  <c r="S19" i="195"/>
  <c r="S19" i="192"/>
  <c r="U19" i="187"/>
  <c r="U19" i="188"/>
  <c r="S19" i="187"/>
  <c r="U19" i="195"/>
  <c r="T19" i="194"/>
  <c r="U19" i="192"/>
  <c r="S19" i="191"/>
  <c r="T19" i="190"/>
  <c r="N23" i="194"/>
  <c r="N23" i="190"/>
  <c r="M23" i="194"/>
  <c r="N23" i="192"/>
  <c r="M23" i="190"/>
  <c r="L23" i="194"/>
  <c r="M23" i="192"/>
  <c r="L23" i="190"/>
  <c r="N23" i="189"/>
  <c r="L23" i="192"/>
  <c r="M23" i="189"/>
  <c r="N23" i="191"/>
  <c r="M23" i="191"/>
  <c r="N23" i="195"/>
  <c r="L23" i="191"/>
  <c r="M23" i="195"/>
  <c r="L23" i="195"/>
  <c r="N23" i="193"/>
  <c r="M23" i="193"/>
  <c r="L23" i="193"/>
  <c r="L23" i="188"/>
  <c r="M23" i="187"/>
  <c r="L23" i="187"/>
  <c r="N23" i="188"/>
  <c r="M23" i="188"/>
  <c r="N23" i="187"/>
  <c r="L23" i="189"/>
  <c r="T23" i="188"/>
  <c r="T23" i="191"/>
  <c r="S23" i="194"/>
  <c r="T23" i="190"/>
  <c r="S23" i="190"/>
  <c r="S23" i="192"/>
  <c r="U23" i="187"/>
  <c r="S23" i="195"/>
  <c r="S23" i="193"/>
  <c r="S23" i="191"/>
  <c r="U23" i="188"/>
  <c r="S23" i="188"/>
  <c r="U23" i="192"/>
  <c r="T23" i="189"/>
  <c r="T23" i="195"/>
  <c r="T23" i="192"/>
  <c r="S23" i="187"/>
  <c r="U23" i="193"/>
  <c r="T23" i="194"/>
  <c r="U23" i="190"/>
  <c r="U23" i="195"/>
  <c r="U23" i="191"/>
  <c r="U23" i="189"/>
  <c r="U23" i="194"/>
  <c r="T23" i="193"/>
  <c r="T23" i="187"/>
  <c r="S23" i="189"/>
  <c r="F26" i="195"/>
  <c r="G26" i="194"/>
  <c r="G26" i="195"/>
  <c r="E26" i="193"/>
  <c r="E26" i="191"/>
  <c r="E26" i="195"/>
  <c r="F26" i="194"/>
  <c r="G26" i="190"/>
  <c r="E26" i="194"/>
  <c r="F26" i="190"/>
  <c r="E26" i="190"/>
  <c r="G26" i="192"/>
  <c r="F26" i="192"/>
  <c r="F26" i="189"/>
  <c r="E26" i="192"/>
  <c r="G26" i="189"/>
  <c r="G26" i="191"/>
  <c r="F26" i="193"/>
  <c r="E26" i="189"/>
  <c r="G26" i="193"/>
  <c r="F26" i="191"/>
  <c r="G26" i="187"/>
  <c r="G26" i="188"/>
  <c r="F26" i="187"/>
  <c r="F26" i="188"/>
  <c r="E26" i="187"/>
  <c r="E26" i="188"/>
  <c r="W25" i="189"/>
  <c r="V25" i="189"/>
  <c r="P25" i="191"/>
  <c r="Q25" i="191" s="1"/>
  <c r="O25" i="191"/>
  <c r="L26" i="194"/>
  <c r="N26" i="192"/>
  <c r="N26" i="189"/>
  <c r="M26" i="192"/>
  <c r="L26" i="192"/>
  <c r="L26" i="189"/>
  <c r="N26" i="191"/>
  <c r="M26" i="191"/>
  <c r="N26" i="193"/>
  <c r="L26" i="191"/>
  <c r="M26" i="193"/>
  <c r="N26" i="195"/>
  <c r="L26" i="193"/>
  <c r="N26" i="194"/>
  <c r="M26" i="187"/>
  <c r="M26" i="194"/>
  <c r="N26" i="188"/>
  <c r="L26" i="187"/>
  <c r="M26" i="188"/>
  <c r="M26" i="195"/>
  <c r="N26" i="190"/>
  <c r="L26" i="188"/>
  <c r="L26" i="195"/>
  <c r="M26" i="190"/>
  <c r="L26" i="190"/>
  <c r="M26" i="189"/>
  <c r="N26" i="187"/>
  <c r="T26" i="188"/>
  <c r="S26" i="194"/>
  <c r="S26" i="190"/>
  <c r="T26" i="192"/>
  <c r="U26" i="191"/>
  <c r="T26" i="190"/>
  <c r="U26" i="190"/>
  <c r="S26" i="188"/>
  <c r="U26" i="193"/>
  <c r="S26" i="189"/>
  <c r="T26" i="189"/>
  <c r="T26" i="195"/>
  <c r="S26" i="195"/>
  <c r="U26" i="192"/>
  <c r="U26" i="194"/>
  <c r="S26" i="191"/>
  <c r="S26" i="192"/>
  <c r="T26" i="193"/>
  <c r="S26" i="193"/>
  <c r="S26" i="187"/>
  <c r="U26" i="195"/>
  <c r="U26" i="188"/>
  <c r="U26" i="189"/>
  <c r="U26" i="187"/>
  <c r="T26" i="194"/>
  <c r="T26" i="191"/>
  <c r="T26" i="187"/>
  <c r="W25" i="192"/>
  <c r="X25" i="192" s="1"/>
  <c r="V25" i="192"/>
  <c r="W25" i="188"/>
  <c r="V25" i="188"/>
  <c r="W25" i="195"/>
  <c r="X25" i="195" s="1"/>
  <c r="V25" i="195"/>
  <c r="P25" i="190"/>
  <c r="O25" i="190"/>
  <c r="H10" i="12"/>
  <c r="B5" i="73" s="1"/>
  <c r="I10" i="12"/>
  <c r="L13" i="12"/>
  <c r="L11" i="12"/>
  <c r="CO19" i="78"/>
  <c r="T21" i="78"/>
  <c r="CN20" i="78"/>
  <c r="B19" i="78"/>
  <c r="AG19" i="78"/>
  <c r="AX19" i="78"/>
  <c r="CC19" i="78"/>
  <c r="CT19" i="78"/>
  <c r="B20" i="78"/>
  <c r="AX20" i="78"/>
  <c r="CT20" i="78"/>
  <c r="AF21" i="78"/>
  <c r="CB21" i="78"/>
  <c r="H20" i="78"/>
  <c r="BD20" i="78"/>
  <c r="CZ20" i="78"/>
  <c r="CN21" i="78"/>
  <c r="H19" i="78"/>
  <c r="BD19" i="78"/>
  <c r="CZ19" i="78"/>
  <c r="I19" i="78"/>
  <c r="BE19" i="78"/>
  <c r="DA19" i="78"/>
  <c r="E24" i="12"/>
  <c r="W15" i="195" l="1"/>
  <c r="V15" i="195"/>
  <c r="P26" i="188"/>
  <c r="O26" i="188"/>
  <c r="Q26" i="188" s="1"/>
  <c r="W19" i="191"/>
  <c r="X19" i="191" s="1"/>
  <c r="V19" i="191"/>
  <c r="P19" i="195"/>
  <c r="O19" i="195"/>
  <c r="Q19" i="195" s="1"/>
  <c r="H18" i="194"/>
  <c r="J13" i="73" s="1"/>
  <c r="I18" i="194"/>
  <c r="P18" i="189"/>
  <c r="Q18" i="189" s="1"/>
  <c r="O18" i="189"/>
  <c r="X25" i="194"/>
  <c r="O13" i="193"/>
  <c r="P13" i="193"/>
  <c r="Q13" i="193" s="1"/>
  <c r="X25" i="188"/>
  <c r="X25" i="189"/>
  <c r="I26" i="193"/>
  <c r="H26" i="193"/>
  <c r="I21" i="73" s="1"/>
  <c r="O23" i="192"/>
  <c r="P23" i="192"/>
  <c r="Q23" i="192" s="1"/>
  <c r="V19" i="193"/>
  <c r="W19" i="193"/>
  <c r="X19" i="193" s="1"/>
  <c r="I18" i="191"/>
  <c r="H18" i="191"/>
  <c r="W18" i="190"/>
  <c r="V18" i="190"/>
  <c r="V11" i="193"/>
  <c r="W11" i="193"/>
  <c r="X11" i="193" s="1"/>
  <c r="V11" i="191"/>
  <c r="W11" i="191"/>
  <c r="X11" i="191" s="1"/>
  <c r="P11" i="188"/>
  <c r="O11" i="188"/>
  <c r="P11" i="194"/>
  <c r="O11" i="194"/>
  <c r="Q11" i="194" s="1"/>
  <c r="W15" i="192"/>
  <c r="X15" i="192" s="1"/>
  <c r="V15" i="192"/>
  <c r="O15" i="190"/>
  <c r="P15" i="190"/>
  <c r="Q15" i="190" s="1"/>
  <c r="W13" i="190"/>
  <c r="V13" i="190"/>
  <c r="W13" i="188"/>
  <c r="V13" i="188"/>
  <c r="W13" i="193"/>
  <c r="V13" i="193"/>
  <c r="W26" i="188"/>
  <c r="V26" i="188"/>
  <c r="I18" i="188"/>
  <c r="J18" i="188" s="1"/>
  <c r="H18" i="188"/>
  <c r="D13" i="73" s="1"/>
  <c r="H18" i="189"/>
  <c r="E13" i="73" s="1"/>
  <c r="I18" i="189"/>
  <c r="J18" i="189" s="1"/>
  <c r="W18" i="195"/>
  <c r="V18" i="195"/>
  <c r="V15" i="191"/>
  <c r="W15" i="191"/>
  <c r="X15" i="191" s="1"/>
  <c r="W26" i="192"/>
  <c r="V26" i="192"/>
  <c r="H26" i="188"/>
  <c r="D21" i="73" s="1"/>
  <c r="I26" i="188"/>
  <c r="J26" i="188" s="1"/>
  <c r="I26" i="192"/>
  <c r="J26" i="192" s="1"/>
  <c r="H26" i="192"/>
  <c r="H21" i="73" s="1"/>
  <c r="W23" i="192"/>
  <c r="V23" i="192"/>
  <c r="P23" i="188"/>
  <c r="O23" i="188"/>
  <c r="P19" i="192"/>
  <c r="O19" i="192"/>
  <c r="P18" i="195"/>
  <c r="O18" i="195"/>
  <c r="V11" i="195"/>
  <c r="W11" i="195"/>
  <c r="X11" i="195" s="1"/>
  <c r="O11" i="191"/>
  <c r="P11" i="191"/>
  <c r="O11" i="195"/>
  <c r="P11" i="195"/>
  <c r="Q11" i="195" s="1"/>
  <c r="W15" i="190"/>
  <c r="V15" i="190"/>
  <c r="W13" i="194"/>
  <c r="V13" i="194"/>
  <c r="I26" i="195"/>
  <c r="H26" i="195"/>
  <c r="W19" i="188"/>
  <c r="V19" i="188"/>
  <c r="H13" i="193"/>
  <c r="I13" i="193"/>
  <c r="F25" i="194"/>
  <c r="E25" i="190"/>
  <c r="G25" i="194"/>
  <c r="F25" i="190"/>
  <c r="E25" i="194"/>
  <c r="G25" i="192"/>
  <c r="F25" i="192"/>
  <c r="E25" i="192"/>
  <c r="F25" i="189"/>
  <c r="G25" i="191"/>
  <c r="F25" i="191"/>
  <c r="E25" i="191"/>
  <c r="G25" i="195"/>
  <c r="G25" i="193"/>
  <c r="F25" i="195"/>
  <c r="F25" i="193"/>
  <c r="E25" i="193"/>
  <c r="G25" i="188"/>
  <c r="G25" i="187"/>
  <c r="F25" i="188"/>
  <c r="F25" i="187"/>
  <c r="E25" i="188"/>
  <c r="E25" i="187"/>
  <c r="E25" i="195"/>
  <c r="G25" i="189"/>
  <c r="E25" i="189"/>
  <c r="G25" i="190"/>
  <c r="W26" i="191"/>
  <c r="X26" i="191" s="1"/>
  <c r="V26" i="191"/>
  <c r="I26" i="187"/>
  <c r="H26" i="187"/>
  <c r="C21" i="73" s="1"/>
  <c r="W23" i="187"/>
  <c r="X23" i="187" s="1"/>
  <c r="V23" i="187"/>
  <c r="W23" i="190"/>
  <c r="X23" i="190" s="1"/>
  <c r="V23" i="190"/>
  <c r="P23" i="193"/>
  <c r="O23" i="193"/>
  <c r="Q23" i="193" s="1"/>
  <c r="P23" i="190"/>
  <c r="O23" i="190"/>
  <c r="P19" i="190"/>
  <c r="Q19" i="190" s="1"/>
  <c r="O19" i="190"/>
  <c r="I13" i="190"/>
  <c r="H13" i="190"/>
  <c r="F8" i="73" s="1"/>
  <c r="H18" i="190"/>
  <c r="F13" i="73" s="1"/>
  <c r="I18" i="190"/>
  <c r="Q25" i="187"/>
  <c r="O18" i="192"/>
  <c r="P18" i="192"/>
  <c r="X25" i="193"/>
  <c r="W13" i="195"/>
  <c r="V13" i="195"/>
  <c r="P13" i="190"/>
  <c r="Q13" i="190" s="1"/>
  <c r="O13" i="190"/>
  <c r="P15" i="193"/>
  <c r="O15" i="193"/>
  <c r="Q15" i="193" s="1"/>
  <c r="I26" i="191"/>
  <c r="J26" i="191" s="1"/>
  <c r="H26" i="191"/>
  <c r="G21" i="73" s="1"/>
  <c r="P15" i="192"/>
  <c r="Q15" i="192" s="1"/>
  <c r="O15" i="192"/>
  <c r="W26" i="190"/>
  <c r="X26" i="190" s="1"/>
  <c r="V26" i="190"/>
  <c r="O26" i="187"/>
  <c r="P26" i="187"/>
  <c r="Q26" i="187" s="1"/>
  <c r="P26" i="189"/>
  <c r="Q26" i="189" s="1"/>
  <c r="O26" i="189"/>
  <c r="W19" i="187"/>
  <c r="V19" i="187"/>
  <c r="V19" i="194"/>
  <c r="W19" i="194"/>
  <c r="P19" i="187"/>
  <c r="Q19" i="187" s="1"/>
  <c r="O19" i="187"/>
  <c r="I13" i="187"/>
  <c r="J13" i="187" s="1"/>
  <c r="H13" i="187"/>
  <c r="C8" i="73" s="1"/>
  <c r="I13" i="194"/>
  <c r="H13" i="194"/>
  <c r="J8" i="73" s="1"/>
  <c r="H18" i="187"/>
  <c r="C13" i="73" s="1"/>
  <c r="I18" i="187"/>
  <c r="W18" i="187"/>
  <c r="X18" i="187" s="1"/>
  <c r="V18" i="187"/>
  <c r="W18" i="194"/>
  <c r="X18" i="194" s="1"/>
  <c r="V18" i="194"/>
  <c r="V15" i="194"/>
  <c r="W15" i="194"/>
  <c r="V13" i="191"/>
  <c r="W13" i="191"/>
  <c r="X13" i="191" s="1"/>
  <c r="P13" i="191"/>
  <c r="O13" i="191"/>
  <c r="Q13" i="191" s="1"/>
  <c r="P13" i="194"/>
  <c r="Q13" i="194" s="1"/>
  <c r="O13" i="194"/>
  <c r="W18" i="188"/>
  <c r="X18" i="188" s="1"/>
  <c r="V18" i="188"/>
  <c r="P26" i="191"/>
  <c r="O26" i="191"/>
  <c r="G27" i="193"/>
  <c r="F27" i="191"/>
  <c r="E27" i="192"/>
  <c r="G27" i="191"/>
  <c r="E27" i="191"/>
  <c r="F27" i="193"/>
  <c r="G27" i="195"/>
  <c r="E27" i="193"/>
  <c r="G27" i="190"/>
  <c r="F27" i="188"/>
  <c r="F27" i="195"/>
  <c r="G27" i="194"/>
  <c r="F27" i="190"/>
  <c r="E27" i="195"/>
  <c r="F27" i="194"/>
  <c r="E27" i="190"/>
  <c r="E27" i="194"/>
  <c r="E27" i="189"/>
  <c r="F27" i="192"/>
  <c r="E27" i="188"/>
  <c r="G27" i="187"/>
  <c r="G27" i="188"/>
  <c r="F27" i="187"/>
  <c r="G27" i="189"/>
  <c r="E27" i="187"/>
  <c r="G27" i="192"/>
  <c r="F27" i="189"/>
  <c r="W26" i="194"/>
  <c r="V26" i="194"/>
  <c r="O26" i="192"/>
  <c r="P26" i="192"/>
  <c r="Q26" i="192" s="1"/>
  <c r="V23" i="189"/>
  <c r="W23" i="189"/>
  <c r="X23" i="189" s="1"/>
  <c r="V23" i="194"/>
  <c r="W23" i="194"/>
  <c r="X23" i="194" s="1"/>
  <c r="P23" i="194"/>
  <c r="O23" i="194"/>
  <c r="P19" i="191"/>
  <c r="Q19" i="191" s="1"/>
  <c r="O19" i="191"/>
  <c r="I13" i="195"/>
  <c r="H13" i="195"/>
  <c r="K8" i="73" s="1"/>
  <c r="I18" i="193"/>
  <c r="H18" i="193"/>
  <c r="I13" i="73" s="1"/>
  <c r="W18" i="192"/>
  <c r="V18" i="192"/>
  <c r="W18" i="189"/>
  <c r="V18" i="189"/>
  <c r="O18" i="188"/>
  <c r="P18" i="188"/>
  <c r="O11" i="187"/>
  <c r="P11" i="187"/>
  <c r="O15" i="187"/>
  <c r="P15" i="187"/>
  <c r="Q15" i="187" s="1"/>
  <c r="O15" i="194"/>
  <c r="P15" i="194"/>
  <c r="Q15" i="194" s="1"/>
  <c r="P13" i="188"/>
  <c r="O13" i="188"/>
  <c r="Q13" i="188" s="1"/>
  <c r="P13" i="189"/>
  <c r="O13" i="189"/>
  <c r="Q13" i="189" s="1"/>
  <c r="P13" i="195"/>
  <c r="O13" i="195"/>
  <c r="W23" i="193"/>
  <c r="X23" i="193" s="1"/>
  <c r="V23" i="193"/>
  <c r="V11" i="188"/>
  <c r="W11" i="188"/>
  <c r="X11" i="188" s="1"/>
  <c r="H26" i="190"/>
  <c r="F21" i="73" s="1"/>
  <c r="I26" i="190"/>
  <c r="J26" i="190" s="1"/>
  <c r="P23" i="195"/>
  <c r="O23" i="195"/>
  <c r="Q23" i="195" s="1"/>
  <c r="P19" i="188"/>
  <c r="O19" i="188"/>
  <c r="H13" i="189"/>
  <c r="E8" i="73" s="1"/>
  <c r="I13" i="189"/>
  <c r="J13" i="189" s="1"/>
  <c r="W11" i="192"/>
  <c r="X11" i="192" s="1"/>
  <c r="V11" i="192"/>
  <c r="V11" i="190"/>
  <c r="W11" i="190"/>
  <c r="X11" i="190" s="1"/>
  <c r="W15" i="187"/>
  <c r="V15" i="187"/>
  <c r="O15" i="188"/>
  <c r="P15" i="188"/>
  <c r="Q15" i="188" s="1"/>
  <c r="V13" i="192"/>
  <c r="W13" i="192"/>
  <c r="X13" i="192" s="1"/>
  <c r="P13" i="187"/>
  <c r="O13" i="187"/>
  <c r="W26" i="187"/>
  <c r="X26" i="187" s="1"/>
  <c r="V26" i="187"/>
  <c r="V19" i="192"/>
  <c r="W19" i="192"/>
  <c r="X19" i="192" s="1"/>
  <c r="W19" i="189"/>
  <c r="V19" i="189"/>
  <c r="I13" i="188"/>
  <c r="H13" i="188"/>
  <c r="D8" i="73" s="1"/>
  <c r="W18" i="193"/>
  <c r="V18" i="193"/>
  <c r="P18" i="187"/>
  <c r="O18" i="187"/>
  <c r="O11" i="189"/>
  <c r="P11" i="189"/>
  <c r="O11" i="192"/>
  <c r="P11" i="192"/>
  <c r="Q11" i="192" s="1"/>
  <c r="O15" i="195"/>
  <c r="P15" i="195"/>
  <c r="Q15" i="195" s="1"/>
  <c r="W13" i="189"/>
  <c r="V13" i="189"/>
  <c r="P26" i="195"/>
  <c r="O26" i="195"/>
  <c r="W26" i="193"/>
  <c r="V26" i="193"/>
  <c r="P23" i="187"/>
  <c r="Q23" i="187" s="1"/>
  <c r="O23" i="187"/>
  <c r="I18" i="192"/>
  <c r="H18" i="192"/>
  <c r="H13" i="73" s="1"/>
  <c r="E11" i="195"/>
  <c r="E11" i="194"/>
  <c r="F11" i="191"/>
  <c r="E11" i="189"/>
  <c r="E11" i="191"/>
  <c r="G11" i="190"/>
  <c r="G11" i="195"/>
  <c r="G11" i="194"/>
  <c r="F11" i="190"/>
  <c r="F11" i="195"/>
  <c r="F11" i="194"/>
  <c r="E11" i="190"/>
  <c r="G11" i="193"/>
  <c r="G11" i="192"/>
  <c r="F11" i="193"/>
  <c r="F11" i="192"/>
  <c r="E11" i="193"/>
  <c r="E11" i="192"/>
  <c r="F11" i="188"/>
  <c r="E11" i="188"/>
  <c r="F11" i="187"/>
  <c r="G11" i="187"/>
  <c r="F11" i="189"/>
  <c r="G11" i="188"/>
  <c r="G11" i="189"/>
  <c r="G11" i="191"/>
  <c r="E11" i="187"/>
  <c r="V23" i="188"/>
  <c r="W23" i="188"/>
  <c r="O23" i="189"/>
  <c r="P23" i="189"/>
  <c r="P23" i="191"/>
  <c r="Q23" i="191" s="1"/>
  <c r="O23" i="191"/>
  <c r="V19" i="195"/>
  <c r="W19" i="195"/>
  <c r="O19" i="194"/>
  <c r="P19" i="194"/>
  <c r="Q19" i="194" s="1"/>
  <c r="I18" i="195"/>
  <c r="J18" i="195" s="1"/>
  <c r="H18" i="195"/>
  <c r="K13" i="73" s="1"/>
  <c r="P18" i="191"/>
  <c r="Q18" i="191" s="1"/>
  <c r="O18" i="191"/>
  <c r="V11" i="189"/>
  <c r="W11" i="189"/>
  <c r="P11" i="193"/>
  <c r="O11" i="193"/>
  <c r="X25" i="190"/>
  <c r="V15" i="189"/>
  <c r="W15" i="189"/>
  <c r="X15" i="189" s="1"/>
  <c r="O15" i="189"/>
  <c r="P15" i="189"/>
  <c r="Q15" i="189" s="1"/>
  <c r="Q25" i="192"/>
  <c r="V11" i="187"/>
  <c r="W11" i="187"/>
  <c r="P18" i="190"/>
  <c r="O18" i="190"/>
  <c r="E19" i="194"/>
  <c r="G19" i="192"/>
  <c r="E19" i="191"/>
  <c r="E19" i="195"/>
  <c r="E19" i="189"/>
  <c r="G19" i="190"/>
  <c r="F19" i="190"/>
  <c r="E19" i="190"/>
  <c r="G19" i="193"/>
  <c r="F19" i="193"/>
  <c r="G19" i="194"/>
  <c r="E19" i="193"/>
  <c r="G19" i="191"/>
  <c r="F19" i="194"/>
  <c r="F19" i="191"/>
  <c r="F19" i="192"/>
  <c r="F19" i="195"/>
  <c r="E19" i="187"/>
  <c r="F19" i="187"/>
  <c r="G19" i="189"/>
  <c r="F19" i="188"/>
  <c r="E19" i="188"/>
  <c r="F19" i="189"/>
  <c r="G19" i="187"/>
  <c r="E19" i="192"/>
  <c r="G19" i="195"/>
  <c r="G19" i="188"/>
  <c r="V26" i="195"/>
  <c r="W26" i="195"/>
  <c r="X26" i="195" s="1"/>
  <c r="I26" i="194"/>
  <c r="H26" i="194"/>
  <c r="J21" i="73" s="1"/>
  <c r="E23" i="193"/>
  <c r="G23" i="194"/>
  <c r="G23" i="192"/>
  <c r="G23" i="190"/>
  <c r="F23" i="194"/>
  <c r="F23" i="192"/>
  <c r="F23" i="190"/>
  <c r="G23" i="189"/>
  <c r="E23" i="194"/>
  <c r="E23" i="192"/>
  <c r="E23" i="190"/>
  <c r="G23" i="191"/>
  <c r="E23" i="189"/>
  <c r="F23" i="191"/>
  <c r="G23" i="195"/>
  <c r="E23" i="191"/>
  <c r="F23" i="195"/>
  <c r="F23" i="189"/>
  <c r="G23" i="188"/>
  <c r="G23" i="193"/>
  <c r="F23" i="188"/>
  <c r="G23" i="187"/>
  <c r="F23" i="193"/>
  <c r="E23" i="188"/>
  <c r="F23" i="187"/>
  <c r="E23" i="187"/>
  <c r="E23" i="195"/>
  <c r="Q25" i="190"/>
  <c r="W26" i="189"/>
  <c r="V26" i="189"/>
  <c r="P26" i="190"/>
  <c r="O26" i="190"/>
  <c r="P26" i="193"/>
  <c r="O26" i="193"/>
  <c r="Q26" i="193" s="1"/>
  <c r="P26" i="194"/>
  <c r="O26" i="194"/>
  <c r="Q26" i="194" s="1"/>
  <c r="W19" i="190"/>
  <c r="V19" i="190"/>
  <c r="I13" i="191"/>
  <c r="H13" i="191"/>
  <c r="G8" i="73" s="1"/>
  <c r="P18" i="194"/>
  <c r="O18" i="194"/>
  <c r="W11" i="194"/>
  <c r="X11" i="194" s="1"/>
  <c r="V11" i="194"/>
  <c r="O11" i="190"/>
  <c r="P11" i="190"/>
  <c r="Q11" i="190" s="1"/>
  <c r="W15" i="188"/>
  <c r="V15" i="188"/>
  <c r="P15" i="191"/>
  <c r="O15" i="191"/>
  <c r="Q15" i="191" s="1"/>
  <c r="V13" i="187"/>
  <c r="W13" i="187"/>
  <c r="X13" i="187" s="1"/>
  <c r="P13" i="192"/>
  <c r="O13" i="192"/>
  <c r="Q13" i="192" s="1"/>
  <c r="F15" i="195"/>
  <c r="G15" i="194"/>
  <c r="G15" i="193"/>
  <c r="E15" i="195"/>
  <c r="F15" i="194"/>
  <c r="F15" i="193"/>
  <c r="G15" i="190"/>
  <c r="E15" i="194"/>
  <c r="E15" i="193"/>
  <c r="G15" i="192"/>
  <c r="F15" i="190"/>
  <c r="F15" i="192"/>
  <c r="E15" i="190"/>
  <c r="E15" i="192"/>
  <c r="G15" i="189"/>
  <c r="E15" i="189"/>
  <c r="G15" i="191"/>
  <c r="F15" i="187"/>
  <c r="F15" i="191"/>
  <c r="G15" i="195"/>
  <c r="E15" i="191"/>
  <c r="G15" i="188"/>
  <c r="G15" i="187"/>
  <c r="F15" i="188"/>
  <c r="E15" i="188"/>
  <c r="E15" i="187"/>
  <c r="F15" i="189"/>
  <c r="V23" i="195"/>
  <c r="W23" i="195"/>
  <c r="X23" i="195" s="1"/>
  <c r="H26" i="189"/>
  <c r="E21" i="73" s="1"/>
  <c r="I26" i="189"/>
  <c r="V23" i="191"/>
  <c r="W23" i="191"/>
  <c r="X23" i="191" s="1"/>
  <c r="O19" i="189"/>
  <c r="P19" i="189"/>
  <c r="P19" i="193"/>
  <c r="Q19" i="193" s="1"/>
  <c r="O19" i="193"/>
  <c r="I13" i="192"/>
  <c r="J13" i="192" s="1"/>
  <c r="H13" i="192"/>
  <c r="H8" i="73" s="1"/>
  <c r="V18" i="191"/>
  <c r="W18" i="191"/>
  <c r="X18" i="191" s="1"/>
  <c r="O18" i="193"/>
  <c r="Q18" i="193" s="1"/>
  <c r="P18" i="193"/>
  <c r="V15" i="193"/>
  <c r="W15" i="193"/>
  <c r="X15" i="193" s="1"/>
  <c r="Q25" i="188"/>
  <c r="J10" i="12"/>
  <c r="G24" i="12"/>
  <c r="F24" i="12"/>
  <c r="H24" i="12" s="1"/>
  <c r="L24" i="12"/>
  <c r="I15" i="188" l="1"/>
  <c r="H15" i="188"/>
  <c r="I15" i="190"/>
  <c r="H15" i="190"/>
  <c r="F10" i="73" s="1"/>
  <c r="Q11" i="193"/>
  <c r="I27" i="195"/>
  <c r="H27" i="195"/>
  <c r="X15" i="194"/>
  <c r="H25" i="187"/>
  <c r="C20" i="73" s="1"/>
  <c r="I25" i="187"/>
  <c r="J25" i="187" s="1"/>
  <c r="J13" i="193"/>
  <c r="I8" i="73"/>
  <c r="I11" i="188"/>
  <c r="H11" i="188"/>
  <c r="D6" i="73" s="1"/>
  <c r="I27" i="187"/>
  <c r="H27" i="187"/>
  <c r="C22" i="73" s="1"/>
  <c r="H25" i="188"/>
  <c r="I25" i="188"/>
  <c r="I19" i="192"/>
  <c r="H19" i="192"/>
  <c r="I19" i="194"/>
  <c r="H19" i="194"/>
  <c r="J14" i="73" s="1"/>
  <c r="Q19" i="189"/>
  <c r="Q18" i="194"/>
  <c r="X26" i="189"/>
  <c r="I19" i="193"/>
  <c r="H19" i="193"/>
  <c r="Q18" i="190"/>
  <c r="X11" i="189"/>
  <c r="Q23" i="189"/>
  <c r="X26" i="193"/>
  <c r="Q18" i="187"/>
  <c r="Q13" i="187"/>
  <c r="Q13" i="195"/>
  <c r="Q18" i="188"/>
  <c r="Q23" i="194"/>
  <c r="Q26" i="191"/>
  <c r="X19" i="194"/>
  <c r="J18" i="190"/>
  <c r="X19" i="188"/>
  <c r="X26" i="188"/>
  <c r="J18" i="194"/>
  <c r="I11" i="192"/>
  <c r="H11" i="192"/>
  <c r="H6" i="73" s="1"/>
  <c r="I25" i="192"/>
  <c r="H25" i="192"/>
  <c r="H20" i="73" s="1"/>
  <c r="J26" i="195"/>
  <c r="K21" i="73"/>
  <c r="I15" i="193"/>
  <c r="H15" i="193"/>
  <c r="I10" i="73" s="1"/>
  <c r="J13" i="191"/>
  <c r="I23" i="195"/>
  <c r="J23" i="195" s="1"/>
  <c r="H23" i="195"/>
  <c r="K18" i="73" s="1"/>
  <c r="I19" i="188"/>
  <c r="H19" i="188"/>
  <c r="X11" i="187"/>
  <c r="X23" i="188"/>
  <c r="I11" i="193"/>
  <c r="H11" i="193"/>
  <c r="I11" i="191"/>
  <c r="H11" i="191"/>
  <c r="Q26" i="195"/>
  <c r="X18" i="193"/>
  <c r="Q19" i="188"/>
  <c r="X18" i="189"/>
  <c r="Q18" i="195"/>
  <c r="X26" i="192"/>
  <c r="X13" i="193"/>
  <c r="Q11" i="188"/>
  <c r="I15" i="194"/>
  <c r="H15" i="194"/>
  <c r="J10" i="73" s="1"/>
  <c r="I11" i="189"/>
  <c r="J11" i="189" s="1"/>
  <c r="H11" i="189"/>
  <c r="E6" i="73" s="1"/>
  <c r="X19" i="187"/>
  <c r="J13" i="190"/>
  <c r="J26" i="187"/>
  <c r="I15" i="191"/>
  <c r="H15" i="191"/>
  <c r="I23" i="187"/>
  <c r="H23" i="187"/>
  <c r="C18" i="73" s="1"/>
  <c r="J26" i="189"/>
  <c r="X19" i="190"/>
  <c r="I23" i="189"/>
  <c r="H23" i="189"/>
  <c r="I23" i="193"/>
  <c r="H23" i="193"/>
  <c r="I19" i="190"/>
  <c r="H19" i="190"/>
  <c r="F14" i="73" s="1"/>
  <c r="I11" i="187"/>
  <c r="H11" i="187"/>
  <c r="X13" i="189"/>
  <c r="J13" i="188"/>
  <c r="X18" i="192"/>
  <c r="I27" i="188"/>
  <c r="H27" i="188"/>
  <c r="D22" i="73" s="1"/>
  <c r="I27" i="193"/>
  <c r="H27" i="193"/>
  <c r="J18" i="187"/>
  <c r="I25" i="193"/>
  <c r="H25" i="193"/>
  <c r="I25" i="194"/>
  <c r="H25" i="194"/>
  <c r="X13" i="194"/>
  <c r="Q19" i="192"/>
  <c r="X13" i="188"/>
  <c r="J26" i="193"/>
  <c r="I23" i="188"/>
  <c r="J23" i="188" s="1"/>
  <c r="H23" i="188"/>
  <c r="D18" i="73" s="1"/>
  <c r="I11" i="194"/>
  <c r="H11" i="194"/>
  <c r="I23" i="191"/>
  <c r="H23" i="191"/>
  <c r="G18" i="73" s="1"/>
  <c r="I23" i="190"/>
  <c r="H23" i="190"/>
  <c r="F18" i="73" s="1"/>
  <c r="I11" i="195"/>
  <c r="H11" i="195"/>
  <c r="K6" i="73" s="1"/>
  <c r="X19" i="189"/>
  <c r="X15" i="187"/>
  <c r="J18" i="193"/>
  <c r="I27" i="189"/>
  <c r="J27" i="189" s="1"/>
  <c r="H27" i="189"/>
  <c r="E22" i="73" s="1"/>
  <c r="X15" i="190"/>
  <c r="Q23" i="188"/>
  <c r="X18" i="195"/>
  <c r="X13" i="190"/>
  <c r="I15" i="195"/>
  <c r="H15" i="195"/>
  <c r="K10" i="73" s="1"/>
  <c r="I27" i="191"/>
  <c r="H27" i="191"/>
  <c r="G22" i="73" s="1"/>
  <c r="J13" i="194"/>
  <c r="X13" i="195"/>
  <c r="Q23" i="190"/>
  <c r="I25" i="189"/>
  <c r="H25" i="189"/>
  <c r="E20" i="73" s="1"/>
  <c r="I25" i="190"/>
  <c r="H25" i="190"/>
  <c r="X15" i="188"/>
  <c r="I19" i="187"/>
  <c r="H19" i="187"/>
  <c r="I19" i="189"/>
  <c r="H19" i="189"/>
  <c r="I27" i="194"/>
  <c r="H27" i="194"/>
  <c r="J22" i="73" s="1"/>
  <c r="I23" i="194"/>
  <c r="J23" i="194" s="1"/>
  <c r="H23" i="194"/>
  <c r="J18" i="73" s="1"/>
  <c r="I19" i="195"/>
  <c r="H19" i="195"/>
  <c r="X19" i="195"/>
  <c r="J18" i="192"/>
  <c r="J13" i="195"/>
  <c r="X26" i="194"/>
  <c r="I27" i="190"/>
  <c r="H27" i="190"/>
  <c r="F22" i="73" s="1"/>
  <c r="X23" i="192"/>
  <c r="X18" i="190"/>
  <c r="J26" i="194"/>
  <c r="I15" i="189"/>
  <c r="H15" i="189"/>
  <c r="E10" i="73" s="1"/>
  <c r="I23" i="192"/>
  <c r="H23" i="192"/>
  <c r="H18" i="73" s="1"/>
  <c r="I11" i="190"/>
  <c r="H11" i="190"/>
  <c r="F6" i="73" s="1"/>
  <c r="I15" i="187"/>
  <c r="H15" i="187"/>
  <c r="C10" i="73" s="1"/>
  <c r="I15" i="192"/>
  <c r="H15" i="192"/>
  <c r="Q26" i="190"/>
  <c r="I19" i="191"/>
  <c r="J19" i="191" s="1"/>
  <c r="H19" i="191"/>
  <c r="G14" i="73" s="1"/>
  <c r="Q11" i="189"/>
  <c r="Q11" i="187"/>
  <c r="I27" i="192"/>
  <c r="J27" i="192" s="1"/>
  <c r="H27" i="192"/>
  <c r="H22" i="73" s="1"/>
  <c r="Q18" i="192"/>
  <c r="I25" i="195"/>
  <c r="H25" i="195"/>
  <c r="K20" i="73" s="1"/>
  <c r="I25" i="191"/>
  <c r="H25" i="191"/>
  <c r="G20" i="73" s="1"/>
  <c r="Q11" i="191"/>
  <c r="J18" i="191"/>
  <c r="G13" i="73"/>
  <c r="X15" i="195"/>
  <c r="I24" i="12"/>
  <c r="J23" i="189" l="1"/>
  <c r="E18" i="73"/>
  <c r="J11" i="193"/>
  <c r="I6" i="73"/>
  <c r="J27" i="194"/>
  <c r="J25" i="192"/>
  <c r="J19" i="194"/>
  <c r="J15" i="192"/>
  <c r="H10" i="73"/>
  <c r="J19" i="192"/>
  <c r="H14" i="73"/>
  <c r="J15" i="194"/>
  <c r="J19" i="189"/>
  <c r="E14" i="73"/>
  <c r="J15" i="187"/>
  <c r="J11" i="195"/>
  <c r="J23" i="187"/>
  <c r="J19" i="188"/>
  <c r="D14" i="73"/>
  <c r="J11" i="192"/>
  <c r="J27" i="195"/>
  <c r="K22" i="73"/>
  <c r="J27" i="188"/>
  <c r="J15" i="195"/>
  <c r="J25" i="194"/>
  <c r="J20" i="73"/>
  <c r="J11" i="187"/>
  <c r="C6" i="73"/>
  <c r="J15" i="191"/>
  <c r="G10" i="73"/>
  <c r="J25" i="191"/>
  <c r="J27" i="190"/>
  <c r="J25" i="195"/>
  <c r="J11" i="190"/>
  <c r="J23" i="190"/>
  <c r="J25" i="188"/>
  <c r="D20" i="73"/>
  <c r="J25" i="193"/>
  <c r="I20" i="73"/>
  <c r="J27" i="191"/>
  <c r="J19" i="187"/>
  <c r="C14" i="73"/>
  <c r="J23" i="192"/>
  <c r="J19" i="195"/>
  <c r="K14" i="73"/>
  <c r="J23" i="191"/>
  <c r="J19" i="190"/>
  <c r="J19" i="193"/>
  <c r="I14" i="73"/>
  <c r="J27" i="187"/>
  <c r="J15" i="190"/>
  <c r="J25" i="190"/>
  <c r="F20" i="73"/>
  <c r="J11" i="194"/>
  <c r="J6" i="73"/>
  <c r="J23" i="193"/>
  <c r="I18" i="73"/>
  <c r="J15" i="188"/>
  <c r="D10" i="73"/>
  <c r="J15" i="189"/>
  <c r="J25" i="189"/>
  <c r="J27" i="193"/>
  <c r="I22" i="73"/>
  <c r="J11" i="191"/>
  <c r="G6" i="73"/>
  <c r="J15" i="193"/>
  <c r="J11" i="188"/>
  <c r="B68" i="12"/>
  <c r="B3" i="12" s="1"/>
  <c r="S17" i="12" s="1"/>
  <c r="W17" i="12" l="1"/>
  <c r="V17" i="12"/>
  <c r="S25" i="12"/>
  <c r="T15" i="12"/>
  <c r="S19" i="12"/>
  <c r="S18" i="12"/>
  <c r="T23" i="12"/>
  <c r="S27" i="12"/>
  <c r="S15" i="12"/>
  <c r="S23" i="12"/>
  <c r="S26" i="12"/>
  <c r="S13" i="12"/>
  <c r="T18" i="12"/>
  <c r="S12" i="12"/>
  <c r="S10" i="12"/>
  <c r="S20" i="12"/>
  <c r="T20" i="12"/>
  <c r="S22" i="12"/>
  <c r="S24" i="12"/>
  <c r="S14" i="12"/>
  <c r="S16" i="12"/>
  <c r="S21" i="12"/>
  <c r="U14" i="12"/>
  <c r="S11" i="12"/>
  <c r="B5" i="12"/>
  <c r="U17" i="12" s="1"/>
  <c r="B4" i="12"/>
  <c r="T17" i="12" s="1"/>
  <c r="E8" i="12"/>
  <c r="X17" i="12" l="1"/>
  <c r="U23" i="12"/>
  <c r="U27" i="12"/>
  <c r="U15" i="12"/>
  <c r="U26" i="12"/>
  <c r="U13" i="12"/>
  <c r="U19" i="12"/>
  <c r="U25" i="12"/>
  <c r="U18" i="12"/>
  <c r="U12" i="12"/>
  <c r="U10" i="12"/>
  <c r="U22" i="12"/>
  <c r="U16" i="12"/>
  <c r="U24" i="12"/>
  <c r="U20" i="12"/>
  <c r="U21" i="12"/>
  <c r="U11" i="12"/>
  <c r="F8" i="12"/>
  <c r="I8" i="12" s="1"/>
  <c r="T27" i="12"/>
  <c r="T25" i="12"/>
  <c r="T19" i="12"/>
  <c r="T26" i="12"/>
  <c r="T13" i="12"/>
  <c r="T12" i="12"/>
  <c r="T10" i="12"/>
  <c r="T14" i="12"/>
  <c r="T16" i="12"/>
  <c r="T21" i="12"/>
  <c r="T24" i="12"/>
  <c r="T22" i="12"/>
  <c r="T11" i="12"/>
  <c r="N8" i="12"/>
  <c r="U8" i="12"/>
  <c r="G8" i="12"/>
  <c r="T8" i="12"/>
  <c r="M8" i="12"/>
  <c r="L8" i="12"/>
  <c r="S8" i="12"/>
  <c r="M10" i="12"/>
  <c r="N10" i="12"/>
  <c r="P10" i="12" l="1"/>
  <c r="O10" i="12"/>
  <c r="O8" i="12"/>
  <c r="P8" i="12"/>
  <c r="H8" i="12"/>
  <c r="B3" i="73" s="1"/>
  <c r="W8" i="12"/>
  <c r="V8" i="12"/>
  <c r="W10" i="12"/>
  <c r="V10" i="12"/>
  <c r="J8" i="12" l="1"/>
  <c r="Q8" i="12"/>
  <c r="X8" i="12"/>
  <c r="L15" i="12" l="1"/>
  <c r="N22" i="12"/>
  <c r="L16" i="12"/>
  <c r="N25" i="12"/>
  <c r="M16" i="12"/>
  <c r="L20" i="12"/>
  <c r="N14" i="12"/>
  <c r="M14" i="12"/>
  <c r="M18" i="12"/>
  <c r="M22" i="12"/>
  <c r="L26" i="12"/>
  <c r="M13" i="12"/>
  <c r="L21" i="12"/>
  <c r="N11" i="12"/>
  <c r="M19" i="12"/>
  <c r="L23" i="12"/>
  <c r="M27" i="12"/>
  <c r="L27" i="12"/>
  <c r="N27" i="12"/>
  <c r="N26" i="12"/>
  <c r="M26" i="12"/>
  <c r="L25" i="12"/>
  <c r="M25" i="12"/>
  <c r="N24" i="12"/>
  <c r="M24" i="12"/>
  <c r="N23" i="12"/>
  <c r="M23" i="12"/>
  <c r="L22" i="12"/>
  <c r="N21" i="12"/>
  <c r="M21" i="12"/>
  <c r="N20" i="12"/>
  <c r="M20" i="12"/>
  <c r="L19" i="12"/>
  <c r="N19" i="12"/>
  <c r="L18" i="12"/>
  <c r="N18" i="12"/>
  <c r="N16" i="12"/>
  <c r="N15" i="12"/>
  <c r="M15" i="12"/>
  <c r="N13" i="12"/>
  <c r="M12" i="12"/>
  <c r="N12" i="12"/>
  <c r="M11" i="12"/>
  <c r="P13" i="12" l="1"/>
  <c r="O13" i="12"/>
  <c r="P11" i="12"/>
  <c r="O11" i="12"/>
  <c r="P26" i="12"/>
  <c r="O26" i="12"/>
  <c r="P27" i="12"/>
  <c r="O27" i="12"/>
  <c r="P12" i="12"/>
  <c r="O12" i="12"/>
  <c r="O16" i="12"/>
  <c r="P16" i="12"/>
  <c r="O15" i="12"/>
  <c r="P15" i="12"/>
  <c r="P22" i="12"/>
  <c r="O22" i="12"/>
  <c r="O24" i="12"/>
  <c r="P24" i="12"/>
  <c r="O23" i="12"/>
  <c r="P23" i="12"/>
  <c r="O14" i="12"/>
  <c r="P14" i="12"/>
  <c r="P21" i="12"/>
  <c r="O21" i="12"/>
  <c r="P18" i="12"/>
  <c r="O18" i="12"/>
  <c r="P19" i="12"/>
  <c r="O19" i="12"/>
  <c r="P25" i="12"/>
  <c r="O25" i="12"/>
  <c r="O20" i="12"/>
  <c r="P20" i="12"/>
  <c r="V24" i="12"/>
  <c r="W24" i="12"/>
  <c r="V25" i="12"/>
  <c r="W25" i="12"/>
  <c r="V23" i="12"/>
  <c r="W23" i="12"/>
  <c r="V21" i="12"/>
  <c r="W21" i="12"/>
  <c r="V11" i="12"/>
  <c r="W11" i="12"/>
  <c r="V19" i="12"/>
  <c r="W19" i="12"/>
  <c r="V13" i="12"/>
  <c r="W13" i="12"/>
  <c r="V20" i="12"/>
  <c r="W20" i="12"/>
  <c r="W26" i="12"/>
  <c r="V26" i="12"/>
  <c r="V15" i="12"/>
  <c r="W15" i="12"/>
  <c r="V12" i="12"/>
  <c r="W12" i="12"/>
  <c r="V27" i="12"/>
  <c r="W27" i="12"/>
  <c r="W22" i="12"/>
  <c r="V22" i="12"/>
  <c r="W14" i="12"/>
  <c r="V14" i="12"/>
  <c r="V16" i="12"/>
  <c r="W16" i="12"/>
  <c r="W18" i="12"/>
  <c r="V18" i="12"/>
  <c r="Q24" i="12" l="1"/>
  <c r="Q15" i="12"/>
  <c r="Q13" i="12"/>
  <c r="Q20" i="12"/>
  <c r="Q18" i="12"/>
  <c r="Q23" i="12"/>
  <c r="Q16" i="12"/>
  <c r="Q25" i="12"/>
  <c r="Q22" i="12"/>
  <c r="Q27" i="12"/>
  <c r="Q19" i="12"/>
  <c r="E11" i="12"/>
  <c r="Q10" i="12"/>
  <c r="E13" i="12"/>
  <c r="Q26" i="12"/>
  <c r="Q12" i="12"/>
  <c r="Q11" i="12"/>
  <c r="Q21" i="12"/>
  <c r="E12" i="12"/>
  <c r="G12" i="12"/>
  <c r="F12" i="12"/>
  <c r="F27" i="12"/>
  <c r="E27" i="12"/>
  <c r="G27" i="12"/>
  <c r="E26" i="12"/>
  <c r="G26" i="12"/>
  <c r="F26" i="12"/>
  <c r="E25" i="12"/>
  <c r="G25" i="12"/>
  <c r="F25" i="12"/>
  <c r="E23" i="12"/>
  <c r="F23" i="12"/>
  <c r="G23" i="12"/>
  <c r="F22" i="12"/>
  <c r="E22" i="12"/>
  <c r="G22" i="12"/>
  <c r="F19" i="12"/>
  <c r="E19" i="12"/>
  <c r="G19" i="12"/>
  <c r="F18" i="12"/>
  <c r="E18" i="12"/>
  <c r="G18" i="12"/>
  <c r="F15" i="12"/>
  <c r="E15" i="12"/>
  <c r="G15" i="12"/>
  <c r="G13" i="12"/>
  <c r="F13" i="12"/>
  <c r="F11" i="12"/>
  <c r="G11" i="12"/>
  <c r="Q14" i="12"/>
  <c r="I22" i="12" l="1"/>
  <c r="H22" i="12"/>
  <c r="I23" i="12"/>
  <c r="H23" i="12"/>
  <c r="H27" i="12"/>
  <c r="I27" i="12"/>
  <c r="H26" i="12"/>
  <c r="I26" i="12"/>
  <c r="H25" i="12"/>
  <c r="I25" i="12"/>
  <c r="I19" i="12"/>
  <c r="H19" i="12"/>
  <c r="H18" i="12"/>
  <c r="I18" i="12"/>
  <c r="H15" i="12"/>
  <c r="I15" i="12"/>
  <c r="H13" i="12"/>
  <c r="B8" i="73" s="1"/>
  <c r="I13" i="12"/>
  <c r="I12" i="12"/>
  <c r="H12" i="12"/>
  <c r="I11" i="12"/>
  <c r="H11" i="12"/>
  <c r="F14" i="12"/>
  <c r="E14" i="12"/>
  <c r="G14" i="12"/>
  <c r="E16" i="12"/>
  <c r="G16" i="12"/>
  <c r="F16" i="12"/>
  <c r="E20" i="12"/>
  <c r="G20" i="12"/>
  <c r="F20" i="12"/>
  <c r="G21" i="12"/>
  <c r="F21" i="12"/>
  <c r="E21" i="12"/>
  <c r="I21" i="12" l="1"/>
  <c r="H21" i="12"/>
  <c r="H20" i="12"/>
  <c r="I20" i="12"/>
  <c r="I16" i="12"/>
  <c r="H16" i="12"/>
  <c r="I14" i="12"/>
  <c r="H14" i="12"/>
  <c r="J13" i="12"/>
  <c r="X13" i="12" l="1"/>
  <c r="B10" i="73"/>
  <c r="B7" i="73"/>
  <c r="B14" i="73"/>
  <c r="B22" i="73"/>
  <c r="B20" i="73"/>
  <c r="B17" i="73"/>
  <c r="B15" i="73"/>
  <c r="B21" i="73"/>
  <c r="B18" i="73"/>
  <c r="B13" i="73"/>
  <c r="B16" i="73"/>
  <c r="B12" i="73"/>
  <c r="B19" i="73"/>
  <c r="B9" i="73"/>
  <c r="B11" i="73"/>
  <c r="B6" i="73"/>
  <c r="J19" i="12" l="1"/>
  <c r="J14" i="12"/>
  <c r="J18" i="12"/>
  <c r="J24" i="12"/>
  <c r="J27" i="12"/>
  <c r="J11" i="12"/>
  <c r="J16" i="12"/>
  <c r="J23" i="12"/>
  <c r="J20" i="12"/>
  <c r="J12" i="12"/>
  <c r="J15" i="12"/>
  <c r="J21" i="12"/>
  <c r="J26" i="12"/>
  <c r="J22" i="12"/>
  <c r="J25" i="12"/>
  <c r="X19" i="12" l="1"/>
  <c r="X21" i="12"/>
  <c r="X23" i="12"/>
  <c r="X18" i="12"/>
  <c r="X27" i="12"/>
  <c r="X24" i="12"/>
  <c r="X16" i="12"/>
  <c r="X26" i="12"/>
  <c r="X14" i="12"/>
  <c r="X12" i="12"/>
  <c r="X20" i="12"/>
  <c r="X22" i="12"/>
  <c r="X15" i="12"/>
  <c r="X11" i="12"/>
  <c r="X25" i="12"/>
  <c r="X10" i="12"/>
</calcChain>
</file>

<file path=xl/sharedStrings.xml><?xml version="1.0" encoding="utf-8"?>
<sst xmlns="http://schemas.openxmlformats.org/spreadsheetml/2006/main" count="1738" uniqueCount="210">
  <si>
    <t>Mean</t>
  </si>
  <si>
    <t>SD</t>
  </si>
  <si>
    <t>RSD %</t>
  </si>
  <si>
    <t xml:space="preserve"> IS:  4-methyl-2-pentanol </t>
  </si>
  <si>
    <t xml:space="preserve">2)     Ethyl acetate        </t>
  </si>
  <si>
    <t xml:space="preserve">1)     Octane    </t>
  </si>
  <si>
    <t xml:space="preserve">3)     Ethanol        </t>
  </si>
  <si>
    <t>(R 1) Area</t>
  </si>
  <si>
    <t>(R 2) Area</t>
  </si>
  <si>
    <t>R 2, replicate 2</t>
  </si>
  <si>
    <t>(mg/kg)</t>
  </si>
  <si>
    <t>Legend:</t>
  </si>
  <si>
    <t>[R 1] (mg/kg)</t>
  </si>
  <si>
    <t>[R 2] (mg/kg)</t>
  </si>
  <si>
    <t>[R 1], R 1 concentration</t>
  </si>
  <si>
    <t>[R 3] (mg/kg)</t>
  </si>
  <si>
    <t>(R 3) Area</t>
  </si>
  <si>
    <t>[R 3], R 3 concentration</t>
  </si>
  <si>
    <t>[R 2], R 2 concentration</t>
  </si>
  <si>
    <t>Compound</t>
  </si>
  <si>
    <t>Hexanal</t>
  </si>
  <si>
    <t>Nonanal</t>
  </si>
  <si>
    <t>Y = mX + b</t>
  </si>
  <si>
    <t>Y = mX</t>
  </si>
  <si>
    <t>Octane</t>
  </si>
  <si>
    <t>5)     Hexanal</t>
  </si>
  <si>
    <t>6)     3-Methyl-1-butanol</t>
  </si>
  <si>
    <t>10)     6-methyl-5-hepten-2-one</t>
  </si>
  <si>
    <t xml:space="preserve">11)     1-hexanol </t>
  </si>
  <si>
    <t>12)     Nonanal</t>
  </si>
  <si>
    <t xml:space="preserve">13)     1-octen-3-ol </t>
  </si>
  <si>
    <t>15)     Acetic acid</t>
  </si>
  <si>
    <t>18)     Pentanoic acid</t>
  </si>
  <si>
    <t>Ethyl acetate</t>
  </si>
  <si>
    <r>
      <t>R</t>
    </r>
    <r>
      <rPr>
        <b/>
        <vertAlign val="superscript"/>
        <sz val="11"/>
        <color theme="1"/>
        <rFont val="Calibri"/>
        <family val="2"/>
        <scheme val="minor"/>
      </rPr>
      <t>2</t>
    </r>
  </si>
  <si>
    <t>Slope = m</t>
  </si>
  <si>
    <t>Intercept = b</t>
  </si>
  <si>
    <t>Ethanol</t>
  </si>
  <si>
    <t>3-methyl-1-butanol</t>
  </si>
  <si>
    <t>6-methyl-5-hepten-2-one</t>
  </si>
  <si>
    <t>1-hexanol</t>
  </si>
  <si>
    <t>1-octen-3-ol</t>
  </si>
  <si>
    <t>Acetic acid</t>
  </si>
  <si>
    <t>Pentanoic acid</t>
  </si>
  <si>
    <t>Ethyl propanoate</t>
  </si>
  <si>
    <t>Y=mX</t>
  </si>
  <si>
    <t>GENERAL DESCRIPTION</t>
  </si>
  <si>
    <t>Relative Retention Index</t>
  </si>
  <si>
    <t>INSTRUCTIONS</t>
  </si>
  <si>
    <r>
      <t>Calibration Curve (A</t>
    </r>
    <r>
      <rPr>
        <vertAlign val="subscript"/>
        <sz val="16"/>
        <color rgb="FF000000"/>
        <rFont val="Calibri"/>
        <family val="2"/>
        <scheme val="minor"/>
      </rPr>
      <t>Analyte</t>
    </r>
    <r>
      <rPr>
        <sz val="16"/>
        <color rgb="FF000000"/>
        <rFont val="Calibri"/>
        <family val="2"/>
        <scheme val="minor"/>
      </rPr>
      <t>/A</t>
    </r>
    <r>
      <rPr>
        <vertAlign val="subscript"/>
        <sz val="16"/>
        <color rgb="FF000000"/>
        <rFont val="Calibri"/>
        <family val="2"/>
        <scheme val="minor"/>
      </rPr>
      <t>IS</t>
    </r>
    <r>
      <rPr>
        <sz val="16"/>
        <color rgb="FF000000"/>
        <rFont val="Calibri"/>
        <family val="2"/>
        <scheme val="minor"/>
      </rPr>
      <t>)</t>
    </r>
  </si>
  <si>
    <t>SD, Standard Deviation</t>
  </si>
  <si>
    <t>RSD%, Relative Standard Deviation</t>
  </si>
  <si>
    <t xml:space="preserve">CALCULATION OF CONCENTRATION OF INTERNAL STANDARD SOLUTION </t>
  </si>
  <si>
    <t>4-methyl-2-pentanol</t>
  </si>
  <si>
    <t>PREPARATION OF THE STOCK STANDARD SOLUTION</t>
  </si>
  <si>
    <t>TARGET</t>
  </si>
  <si>
    <t>EXPERIMENTAL</t>
  </si>
  <si>
    <t>20 g</t>
  </si>
  <si>
    <t xml:space="preserve"> </t>
  </si>
  <si>
    <t>0.1 g</t>
  </si>
  <si>
    <t>mg/kg</t>
  </si>
  <si>
    <t>PREPARATION OF THE STANDARD SOLUTION</t>
  </si>
  <si>
    <t>10 g</t>
  </si>
  <si>
    <t>CALCULATION OF CONCENTRATION OF INTERNAL STANDARD IN THE SAMPLE</t>
  </si>
  <si>
    <t>1.9 g</t>
  </si>
  <si>
    <t>REPLICATE 1</t>
  </si>
  <si>
    <t>REPLICATE 2</t>
  </si>
  <si>
    <t>REPLICATE 3</t>
  </si>
  <si>
    <t>Propanoic acid</t>
  </si>
  <si>
    <t>4)     Ethyl propanoate</t>
  </si>
  <si>
    <t xml:space="preserve">16)     Propanoic acid </t>
  </si>
  <si>
    <t>[Theoretical] mg/kg</t>
  </si>
  <si>
    <t>[Actual] mg/kg</t>
  </si>
  <si>
    <t>LABORATORY (NAME AND ADDRESS)</t>
  </si>
  <si>
    <t>PLEASE, FILL ALL THE CELLS IN BLUE COLOUR WITH YOUR DATA</t>
  </si>
  <si>
    <r>
      <t>A</t>
    </r>
    <r>
      <rPr>
        <b/>
        <vertAlign val="subscript"/>
        <sz val="11"/>
        <color theme="1"/>
        <rFont val="Calibri"/>
        <family val="2"/>
        <scheme val="minor"/>
      </rPr>
      <t>Analyte</t>
    </r>
    <r>
      <rPr>
        <b/>
        <sz val="11"/>
        <color theme="1"/>
        <rFont val="Calibri"/>
        <family val="2"/>
        <scheme val="minor"/>
      </rPr>
      <t/>
    </r>
  </si>
  <si>
    <r>
      <t>A</t>
    </r>
    <r>
      <rPr>
        <b/>
        <vertAlign val="subscript"/>
        <sz val="11"/>
        <color theme="1"/>
        <rFont val="Calibri"/>
        <family val="2"/>
        <scheme val="minor"/>
      </rPr>
      <t>I.S</t>
    </r>
    <r>
      <rPr>
        <b/>
        <sz val="11"/>
        <color theme="1"/>
        <rFont val="Calibri"/>
        <family val="2"/>
        <scheme val="minor"/>
      </rPr>
      <t xml:space="preserve"> </t>
    </r>
  </si>
  <si>
    <r>
      <t>A</t>
    </r>
    <r>
      <rPr>
        <b/>
        <vertAlign val="subscript"/>
        <sz val="11"/>
        <color theme="1"/>
        <rFont val="Calibri"/>
        <family val="2"/>
        <scheme val="minor"/>
      </rPr>
      <t>Analyte</t>
    </r>
    <r>
      <rPr>
        <b/>
        <sz val="11"/>
        <color theme="1"/>
        <rFont val="Calibri"/>
        <family val="2"/>
        <scheme val="minor"/>
      </rPr>
      <t>/A</t>
    </r>
    <r>
      <rPr>
        <b/>
        <vertAlign val="subscript"/>
        <sz val="11"/>
        <color theme="1"/>
        <rFont val="Calibri"/>
        <family val="2"/>
        <scheme val="minor"/>
      </rPr>
      <t>I.S</t>
    </r>
    <r>
      <rPr>
        <b/>
        <sz val="11"/>
        <color theme="1"/>
        <rFont val="Calibri"/>
        <family val="2"/>
        <scheme val="minor"/>
      </rPr>
      <t xml:space="preserve"> </t>
    </r>
  </si>
  <si>
    <t>Linear Retention index*</t>
  </si>
  <si>
    <t>DATA OF INTERNAL STANDARD SOLUTION</t>
  </si>
  <si>
    <t>*Please, fill these cells only if you have done LRI according to the protocol (optional)</t>
  </si>
  <si>
    <t>ESSENTIAL LABORATORY INFO</t>
  </si>
  <si>
    <t>Laboratory/company/research center (name):</t>
  </si>
  <si>
    <t>Brief description of the laboratory/company/research center activities and experience:</t>
  </si>
  <si>
    <t>Address:</t>
  </si>
  <si>
    <t>Contact name and surname:</t>
  </si>
  <si>
    <t>Phone:</t>
  </si>
  <si>
    <t>E-mail:</t>
  </si>
  <si>
    <t>GC-FID/MS</t>
  </si>
  <si>
    <t>Please complete.</t>
  </si>
  <si>
    <t>SAMPLE CODE of this sample?</t>
  </si>
  <si>
    <t>Sample code:</t>
  </si>
  <si>
    <r>
      <t xml:space="preserve">Brand and model of </t>
    </r>
    <r>
      <rPr>
        <b/>
        <sz val="12"/>
        <color theme="1"/>
        <rFont val="Calibri"/>
        <family val="2"/>
        <scheme val="minor"/>
      </rPr>
      <t>SPME</t>
    </r>
    <r>
      <rPr>
        <sz val="12"/>
        <color theme="1"/>
        <rFont val="Calibri"/>
        <family val="2"/>
        <scheme val="minor"/>
      </rPr>
      <t>:</t>
    </r>
  </si>
  <si>
    <r>
      <t xml:space="preserve">Brand and model of </t>
    </r>
    <r>
      <rPr>
        <b/>
        <sz val="12"/>
        <color theme="1"/>
        <rFont val="Calibri"/>
        <family val="2"/>
        <scheme val="minor"/>
      </rPr>
      <t>GC-FID/GC-MS</t>
    </r>
    <r>
      <rPr>
        <sz val="12"/>
        <color theme="1"/>
        <rFont val="Calibri"/>
        <family val="2"/>
        <scheme val="minor"/>
      </rPr>
      <t>:</t>
    </r>
  </si>
  <si>
    <r>
      <t xml:space="preserve">Type of injector for the </t>
    </r>
    <r>
      <rPr>
        <b/>
        <sz val="12"/>
        <color theme="1"/>
        <rFont val="Calibri"/>
        <family val="2"/>
        <scheme val="minor"/>
      </rPr>
      <t>GC</t>
    </r>
    <r>
      <rPr>
        <sz val="12"/>
        <color theme="1"/>
        <rFont val="Calibri"/>
        <family val="2"/>
        <scheme val="minor"/>
      </rPr>
      <t>:</t>
    </r>
  </si>
  <si>
    <r>
      <t xml:space="preserve">Brand and characteristics of the </t>
    </r>
    <r>
      <rPr>
        <b/>
        <sz val="12"/>
        <color theme="1"/>
        <rFont val="Calibri"/>
        <family val="2"/>
        <scheme val="minor"/>
      </rPr>
      <t>GC column</t>
    </r>
    <r>
      <rPr>
        <sz val="12"/>
        <color theme="1"/>
        <rFont val="Calibri"/>
        <family val="2"/>
        <scheme val="minor"/>
      </rPr>
      <t xml:space="preserve">: stationary phase, length, diameter, film thickness  </t>
    </r>
  </si>
  <si>
    <r>
      <t xml:space="preserve">Gas carrier in </t>
    </r>
    <r>
      <rPr>
        <b/>
        <sz val="12"/>
        <color theme="1"/>
        <rFont val="Calibri"/>
        <family val="2"/>
        <scheme val="minor"/>
      </rPr>
      <t>GC</t>
    </r>
    <r>
      <rPr>
        <sz val="12"/>
        <color theme="1"/>
        <rFont val="Calibri"/>
        <family val="2"/>
        <scheme val="minor"/>
      </rPr>
      <t>: helium or hydrogen?</t>
    </r>
  </si>
  <si>
    <r>
      <t>Type of detector you use (</t>
    </r>
    <r>
      <rPr>
        <b/>
        <sz val="12"/>
        <color theme="1"/>
        <rFont val="Calibri"/>
        <family val="2"/>
        <scheme val="minor"/>
      </rPr>
      <t>MS or FID</t>
    </r>
    <r>
      <rPr>
        <sz val="12"/>
        <color theme="1"/>
        <rFont val="Calibri"/>
        <family val="2"/>
        <scheme val="minor"/>
      </rPr>
      <t>)</t>
    </r>
  </si>
  <si>
    <t>SOP Document</t>
  </si>
  <si>
    <t>SM3</t>
  </si>
  <si>
    <t>SM2</t>
  </si>
  <si>
    <t>SM1</t>
  </si>
  <si>
    <r>
      <t>[Analyte]/[I.S]</t>
    </r>
    <r>
      <rPr>
        <b/>
        <sz val="11"/>
        <color theme="1"/>
        <rFont val="Calibri"/>
        <family val="2"/>
        <scheme val="minor"/>
      </rPr>
      <t xml:space="preserve"> </t>
    </r>
  </si>
  <si>
    <t>SMx</t>
  </si>
  <si>
    <t>Conc SM1 (mg/kg)</t>
  </si>
  <si>
    <t>0.2</t>
  </si>
  <si>
    <t>9.8</t>
  </si>
  <si>
    <t>Target values:</t>
  </si>
  <si>
    <t>Conc SM2 (mg/kg)</t>
  </si>
  <si>
    <t>Conc SM3 (mg/kg)</t>
  </si>
  <si>
    <t>Preparation of SM1</t>
  </si>
  <si>
    <t>Preparation of SM2</t>
  </si>
  <si>
    <t>Preparation of SM3</t>
  </si>
  <si>
    <t>1.0</t>
  </si>
  <si>
    <t>9.0</t>
  </si>
  <si>
    <t>Volatile compounds</t>
  </si>
  <si>
    <t xml:space="preserve">SMx Conc. (mg/kg) </t>
  </si>
  <si>
    <t>Weight ROO (g)</t>
  </si>
  <si>
    <t>Weight SM1 (g)</t>
  </si>
  <si>
    <t>Weight SM2 (g)</t>
  </si>
  <si>
    <r>
      <t>(</t>
    </r>
    <r>
      <rPr>
        <i/>
        <sz val="11"/>
        <color rgb="FF000000"/>
        <rFont val="Calibri"/>
        <family val="2"/>
        <scheme val="minor"/>
      </rPr>
      <t>E</t>
    </r>
    <r>
      <rPr>
        <sz val="11"/>
        <color rgb="FF000000"/>
        <rFont val="Calibri"/>
        <family val="2"/>
        <scheme val="minor"/>
      </rPr>
      <t>)-2-heptenal</t>
    </r>
  </si>
  <si>
    <r>
      <t>(</t>
    </r>
    <r>
      <rPr>
        <i/>
        <sz val="11"/>
        <color rgb="FF000000"/>
        <rFont val="Calibri"/>
        <family val="2"/>
        <scheme val="minor"/>
      </rPr>
      <t>E,E</t>
    </r>
    <r>
      <rPr>
        <sz val="11"/>
        <color rgb="FF000000"/>
        <rFont val="Calibri"/>
        <family val="2"/>
        <scheme val="minor"/>
      </rPr>
      <t>)-2,4-hexadienal</t>
    </r>
  </si>
  <si>
    <r>
      <t>(</t>
    </r>
    <r>
      <rPr>
        <i/>
        <sz val="11"/>
        <color rgb="FF000000"/>
        <rFont val="Calibri"/>
        <family val="2"/>
        <scheme val="minor"/>
      </rPr>
      <t>E</t>
    </r>
    <r>
      <rPr>
        <sz val="11"/>
        <color rgb="FF000000"/>
        <rFont val="Calibri"/>
        <family val="2"/>
        <scheme val="minor"/>
      </rPr>
      <t>)-2-decenal</t>
    </r>
  </si>
  <si>
    <r>
      <t>(</t>
    </r>
    <r>
      <rPr>
        <i/>
        <sz val="11"/>
        <color rgb="FF000000"/>
        <rFont val="Calibri"/>
        <family val="2"/>
        <scheme val="minor"/>
      </rPr>
      <t>E</t>
    </r>
    <r>
      <rPr>
        <sz val="11"/>
        <color rgb="FF000000"/>
        <rFont val="Calibri"/>
        <family val="2"/>
        <scheme val="minor"/>
      </rPr>
      <t>)-2-hexenal</t>
    </r>
  </si>
  <si>
    <r>
      <t>(</t>
    </r>
    <r>
      <rPr>
        <i/>
        <sz val="11"/>
        <color rgb="FF000000"/>
        <rFont val="Calibri"/>
        <family val="2"/>
        <scheme val="minor"/>
      </rPr>
      <t>Z</t>
    </r>
    <r>
      <rPr>
        <sz val="11"/>
        <color rgb="FF000000"/>
        <rFont val="Calibri"/>
        <family val="2"/>
        <scheme val="minor"/>
      </rPr>
      <t>)-3-hexenyl acetate</t>
    </r>
  </si>
  <si>
    <t>Preparation of the concentrations for building the calibration curves (Section 4 of Protocol for the preparation of calibration curves for volatile analysis in SOP)</t>
  </si>
  <si>
    <t>0.05</t>
  </si>
  <si>
    <t>0.10</t>
  </si>
  <si>
    <t>0.15</t>
  </si>
  <si>
    <t>0.20</t>
  </si>
  <si>
    <t>0.25</t>
  </si>
  <si>
    <t>Target weight of SMx (g)</t>
  </si>
  <si>
    <t>Actual weight of SMx (g)</t>
  </si>
  <si>
    <t>Actual weight of ROO (g)</t>
  </si>
  <si>
    <t>Target weight of ROO (g)</t>
  </si>
  <si>
    <t>1.85</t>
  </si>
  <si>
    <t>1.80</t>
  </si>
  <si>
    <t>1.75</t>
  </si>
  <si>
    <t>1.70</t>
  </si>
  <si>
    <t>1.65</t>
  </si>
  <si>
    <t>1.00</t>
  </si>
  <si>
    <t>1.50</t>
  </si>
  <si>
    <t>2.00</t>
  </si>
  <si>
    <t>2.50</t>
  </si>
  <si>
    <t>5.00</t>
  </si>
  <si>
    <t>10.00</t>
  </si>
  <si>
    <t>Final Conc. of I.S (mg/kg)</t>
  </si>
  <si>
    <t>0.1</t>
  </si>
  <si>
    <r>
      <rPr>
        <i/>
        <sz val="11"/>
        <color rgb="FF000000"/>
        <rFont val="Calibri"/>
        <family val="2"/>
        <scheme val="minor"/>
      </rPr>
      <t>(E)</t>
    </r>
    <r>
      <rPr>
        <sz val="11"/>
        <color rgb="FF000000"/>
        <rFont val="Calibri"/>
        <family val="2"/>
        <scheme val="minor"/>
      </rPr>
      <t>-2-heptenal</t>
    </r>
  </si>
  <si>
    <r>
      <rPr>
        <i/>
        <sz val="11"/>
        <color rgb="FF000000"/>
        <rFont val="Calibri"/>
        <family val="2"/>
        <scheme val="minor"/>
      </rPr>
      <t>(E,E)</t>
    </r>
    <r>
      <rPr>
        <sz val="11"/>
        <color rgb="FF000000"/>
        <rFont val="Calibri"/>
        <family val="2"/>
        <scheme val="minor"/>
      </rPr>
      <t>-2,4-hexadienal</t>
    </r>
  </si>
  <si>
    <r>
      <rPr>
        <i/>
        <sz val="11"/>
        <color rgb="FF000000"/>
        <rFont val="Calibri"/>
        <family val="2"/>
        <scheme val="minor"/>
      </rPr>
      <t>(E)</t>
    </r>
    <r>
      <rPr>
        <sz val="11"/>
        <color rgb="FF000000"/>
        <rFont val="Calibri"/>
        <family val="2"/>
        <scheme val="minor"/>
      </rPr>
      <t>-2-decenal</t>
    </r>
  </si>
  <si>
    <t>SMx + ROO + I.S (g)</t>
  </si>
  <si>
    <t>25.00</t>
  </si>
  <si>
    <t>20.00</t>
  </si>
  <si>
    <t>15.00</t>
  </si>
  <si>
    <t>0.50</t>
  </si>
  <si>
    <r>
      <rPr>
        <i/>
        <sz val="11"/>
        <color rgb="FF000000"/>
        <rFont val="Calibri"/>
        <family val="2"/>
        <scheme val="minor"/>
      </rPr>
      <t>(E)</t>
    </r>
    <r>
      <rPr>
        <sz val="11"/>
        <color rgb="FF000000"/>
        <rFont val="Calibri"/>
        <family val="2"/>
        <scheme val="minor"/>
      </rPr>
      <t>-2-hexenal</t>
    </r>
  </si>
  <si>
    <r>
      <rPr>
        <i/>
        <sz val="11"/>
        <color rgb="FF000000"/>
        <rFont val="Calibri"/>
        <family val="2"/>
        <scheme val="minor"/>
      </rPr>
      <t>(Z)</t>
    </r>
    <r>
      <rPr>
        <sz val="11"/>
        <color rgb="FF000000"/>
        <rFont val="Calibri"/>
        <family val="2"/>
        <scheme val="minor"/>
      </rPr>
      <t>-3-hexenyl acetate</t>
    </r>
  </si>
  <si>
    <r>
      <t>Preparation of dilutions from</t>
    </r>
    <r>
      <rPr>
        <b/>
        <sz val="18"/>
        <rFont val="Calibri"/>
        <family val="2"/>
        <scheme val="minor"/>
      </rPr>
      <t xml:space="preserve"> the two SM (A and B)</t>
    </r>
    <r>
      <rPr>
        <b/>
        <sz val="18"/>
        <color theme="1"/>
        <rFont val="Calibri"/>
        <family val="2"/>
        <scheme val="minor"/>
      </rPr>
      <t xml:space="preserve"> (Section 3 of Protocol for the preparation of calibration curves for volatile analysis in SOP)</t>
    </r>
  </si>
  <si>
    <t>Target Final Conc. of volatile (mg/kg)</t>
  </si>
  <si>
    <t>Actual weight of I.S dilution (0.1 g and 2.5 mg/kg approx.)</t>
  </si>
  <si>
    <t>Actual Final Conc. of volatile (mg/kg)</t>
  </si>
  <si>
    <t>Preparation of dilutions from the two SM (A and B) (Section 3 of Protocol for the preparation of calibration curves for volatile analysis in SOP)</t>
  </si>
  <si>
    <r>
      <t>A</t>
    </r>
    <r>
      <rPr>
        <b/>
        <vertAlign val="subscript"/>
        <sz val="11"/>
        <color theme="1"/>
        <rFont val="Calibri"/>
        <family val="2"/>
        <scheme val="minor"/>
      </rPr>
      <t>I.S</t>
    </r>
  </si>
  <si>
    <t>4-methyl-2-pentanol (I.S)</t>
  </si>
  <si>
    <t xml:space="preserve">This quantification method is OPTIONAL. It requires to build a calibration curve with the IS -see sheet "Calib. Curve I.S (Optional)". In case you wish to build it, please contact us and we will provide more information. </t>
  </si>
  <si>
    <t>I.S, Internal Standard</t>
  </si>
  <si>
    <t xml:space="preserve"> I.S:  4-methyl-2-pentanol </t>
  </si>
  <si>
    <t>I.S concentration of R1</t>
  </si>
  <si>
    <t>I.S concentration of R2</t>
  </si>
  <si>
    <t>I.S concentration of R3</t>
  </si>
  <si>
    <t>INTERNAL STANDARD (I.S)</t>
  </si>
  <si>
    <t>PURITY I.S (%)</t>
  </si>
  <si>
    <t>WEIGHT REFINED OIL (final weight including I.S)</t>
  </si>
  <si>
    <t>WEIGHT I.S</t>
  </si>
  <si>
    <t>CONCENTRATION I.S</t>
  </si>
  <si>
    <t>WEIGHT STOCK SOLUTION I.S</t>
  </si>
  <si>
    <t>WEIGHT SAMPLE 
(without including I.S)</t>
  </si>
  <si>
    <t>WEIGHT SAMPLE  
(without including I.S)</t>
  </si>
  <si>
    <t>Target weight of I.S</t>
  </si>
  <si>
    <t>R 3, replicate 3</t>
  </si>
  <si>
    <t>R 1, replicate 1</t>
  </si>
  <si>
    <t>Weight SM A (g)</t>
  </si>
  <si>
    <t>Weight SM B (g)</t>
  </si>
  <si>
    <r>
      <t>A</t>
    </r>
    <r>
      <rPr>
        <b/>
        <vertAlign val="subscript"/>
        <sz val="11"/>
        <color theme="1"/>
        <rFont val="Calibri"/>
        <family val="2"/>
        <scheme val="minor"/>
      </rPr>
      <t>Analyte</t>
    </r>
  </si>
  <si>
    <t>Sample1</t>
  </si>
  <si>
    <t>Sample2</t>
  </si>
  <si>
    <r>
      <t>7)     (</t>
    </r>
    <r>
      <rPr>
        <b/>
        <i/>
        <sz val="11"/>
        <color rgb="FFC00000"/>
        <rFont val="Calibri"/>
        <family val="2"/>
        <scheme val="minor"/>
      </rPr>
      <t>E</t>
    </r>
    <r>
      <rPr>
        <b/>
        <sz val="11"/>
        <color rgb="FFC00000"/>
        <rFont val="Calibri"/>
        <family val="2"/>
        <scheme val="minor"/>
      </rPr>
      <t xml:space="preserve">)-2-hexenal </t>
    </r>
  </si>
  <si>
    <r>
      <t>8)     (</t>
    </r>
    <r>
      <rPr>
        <b/>
        <i/>
        <sz val="11"/>
        <color rgb="FFC00000"/>
        <rFont val="Calibri"/>
        <family val="2"/>
        <scheme val="minor"/>
      </rPr>
      <t>Z</t>
    </r>
    <r>
      <rPr>
        <b/>
        <sz val="11"/>
        <color rgb="FFC00000"/>
        <rFont val="Calibri"/>
        <family val="2"/>
        <scheme val="minor"/>
      </rPr>
      <t>)-3-hexenyl acetate</t>
    </r>
  </si>
  <si>
    <r>
      <t>9)     (</t>
    </r>
    <r>
      <rPr>
        <b/>
        <i/>
        <sz val="11"/>
        <color rgb="FFC00000"/>
        <rFont val="Calibri"/>
        <family val="2"/>
        <scheme val="minor"/>
      </rPr>
      <t>E</t>
    </r>
    <r>
      <rPr>
        <b/>
        <sz val="11"/>
        <color rgb="FFC00000"/>
        <rFont val="Calibri"/>
        <family val="2"/>
        <scheme val="minor"/>
      </rPr>
      <t xml:space="preserve">)-2-Heptenal </t>
    </r>
  </si>
  <si>
    <r>
      <t>14)    (</t>
    </r>
    <r>
      <rPr>
        <b/>
        <i/>
        <sz val="11"/>
        <color rgb="FFC00000"/>
        <rFont val="Calibri"/>
        <family val="2"/>
        <scheme val="minor"/>
      </rPr>
      <t>E</t>
    </r>
    <r>
      <rPr>
        <b/>
        <sz val="11"/>
        <color rgb="FFC00000"/>
        <rFont val="Calibri"/>
        <family val="2"/>
        <scheme val="minor"/>
      </rPr>
      <t>,</t>
    </r>
    <r>
      <rPr>
        <b/>
        <i/>
        <sz val="11"/>
        <color rgb="FFC00000"/>
        <rFont val="Calibri"/>
        <family val="2"/>
        <scheme val="minor"/>
      </rPr>
      <t>E</t>
    </r>
    <r>
      <rPr>
        <b/>
        <sz val="11"/>
        <color rgb="FFC00000"/>
        <rFont val="Calibri"/>
        <family val="2"/>
        <scheme val="minor"/>
      </rPr>
      <t xml:space="preserve">)-2,4-hexadienal </t>
    </r>
  </si>
  <si>
    <r>
      <t>17)     (</t>
    </r>
    <r>
      <rPr>
        <b/>
        <i/>
        <sz val="11"/>
        <color rgb="FFC00000"/>
        <rFont val="Calibri"/>
        <family val="2"/>
        <scheme val="minor"/>
      </rPr>
      <t>E</t>
    </r>
    <r>
      <rPr>
        <b/>
        <sz val="11"/>
        <color rgb="FFC00000"/>
        <rFont val="Calibri"/>
        <family val="2"/>
        <scheme val="minor"/>
      </rPr>
      <t>)-2-decenal</t>
    </r>
  </si>
  <si>
    <r>
      <t>(</t>
    </r>
    <r>
      <rPr>
        <b/>
        <i/>
        <sz val="11"/>
        <rFont val="Calibri"/>
        <family val="2"/>
        <scheme val="minor"/>
      </rPr>
      <t>E</t>
    </r>
    <r>
      <rPr>
        <b/>
        <sz val="11"/>
        <rFont val="Calibri"/>
        <family val="2"/>
        <scheme val="minor"/>
      </rPr>
      <t>)-2-hexenal</t>
    </r>
  </si>
  <si>
    <r>
      <t>(</t>
    </r>
    <r>
      <rPr>
        <b/>
        <i/>
        <sz val="11"/>
        <rFont val="Calibri"/>
        <family val="2"/>
        <scheme val="minor"/>
      </rPr>
      <t>Z</t>
    </r>
    <r>
      <rPr>
        <b/>
        <sz val="11"/>
        <rFont val="Calibri"/>
        <family val="2"/>
        <scheme val="minor"/>
      </rPr>
      <t>)-3-hexenyl acetate</t>
    </r>
  </si>
  <si>
    <r>
      <t>(</t>
    </r>
    <r>
      <rPr>
        <b/>
        <i/>
        <sz val="11"/>
        <rFont val="Calibri"/>
        <family val="2"/>
        <scheme val="minor"/>
      </rPr>
      <t>E</t>
    </r>
    <r>
      <rPr>
        <b/>
        <sz val="11"/>
        <rFont val="Calibri"/>
        <family val="2"/>
        <scheme val="minor"/>
      </rPr>
      <t>)-2-heptenal</t>
    </r>
  </si>
  <si>
    <r>
      <t>(</t>
    </r>
    <r>
      <rPr>
        <b/>
        <i/>
        <sz val="11"/>
        <rFont val="Calibri"/>
        <family val="2"/>
        <scheme val="minor"/>
      </rPr>
      <t>E</t>
    </r>
    <r>
      <rPr>
        <b/>
        <sz val="11"/>
        <rFont val="Calibri"/>
        <family val="2"/>
        <scheme val="minor"/>
      </rPr>
      <t>,</t>
    </r>
    <r>
      <rPr>
        <b/>
        <i/>
        <sz val="11"/>
        <rFont val="Calibri"/>
        <family val="2"/>
        <scheme val="minor"/>
      </rPr>
      <t>E</t>
    </r>
    <r>
      <rPr>
        <b/>
        <sz val="11"/>
        <rFont val="Calibri"/>
        <family val="2"/>
        <scheme val="minor"/>
      </rPr>
      <t>)-2,4-hexadienal</t>
    </r>
  </si>
  <si>
    <r>
      <t>(</t>
    </r>
    <r>
      <rPr>
        <b/>
        <i/>
        <sz val="11"/>
        <rFont val="Calibri"/>
        <family val="2"/>
        <scheme val="minor"/>
      </rPr>
      <t>E</t>
    </r>
    <r>
      <rPr>
        <b/>
        <sz val="11"/>
        <rFont val="Calibri"/>
        <family val="2"/>
        <scheme val="minor"/>
      </rPr>
      <t>)-2-decenal</t>
    </r>
  </si>
  <si>
    <t>Sample3</t>
  </si>
  <si>
    <t>Sample4</t>
  </si>
  <si>
    <t>Sample5</t>
  </si>
  <si>
    <t>Sample6</t>
  </si>
  <si>
    <t>Sample7</t>
  </si>
  <si>
    <t>Sample8</t>
  </si>
  <si>
    <t>Sample9</t>
  </si>
  <si>
    <t>Sample10</t>
  </si>
  <si>
    <t>EXCEL FILE TO OBTAIN CONCENTRATION DATA ON VOLATILE COMPOUNDS</t>
  </si>
  <si>
    <t xml:space="preserve">This is an Excel file to obtain concentration data on volatile compounds. The objective is that all the labs use the same procedure of presenting data and to have a complete traceability of the analytical information, from the chromatographic area to the concentration values. The steps to use this Excel file is presented below. </t>
  </si>
  <si>
    <r>
      <rPr>
        <b/>
        <sz val="11"/>
        <color theme="8"/>
        <rFont val="Calibri"/>
        <family val="2"/>
        <scheme val="minor"/>
      </rPr>
      <t>1)</t>
    </r>
    <r>
      <rPr>
        <sz val="11"/>
        <color theme="1"/>
        <rFont val="Calibri"/>
        <family val="2"/>
        <scheme val="minor"/>
      </rPr>
      <t xml:space="preserve"> Go to the sheet with the corresponding sample name (e.g. Sample1). 
</t>
    </r>
    <r>
      <rPr>
        <b/>
        <sz val="11"/>
        <color theme="8"/>
        <rFont val="Calibri"/>
        <family val="2"/>
        <scheme val="minor"/>
      </rPr>
      <t>2)</t>
    </r>
    <r>
      <rPr>
        <sz val="11"/>
        <color theme="1"/>
        <rFont val="Calibri"/>
        <family val="2"/>
        <scheme val="minor"/>
      </rPr>
      <t xml:space="preserve"> Include the data on areas for each compound in the columns "(R 1) Area", "(R 2) Area" and "(R 3) Area" (</t>
    </r>
    <r>
      <rPr>
        <sz val="11"/>
        <color rgb="FFFF0000"/>
        <rFont val="Calibri"/>
        <family val="2"/>
        <scheme val="minor"/>
      </rPr>
      <t>each sample is analysed in triplicate and it gives three chromatographic areas</t>
    </r>
    <r>
      <rPr>
        <sz val="11"/>
        <color theme="1"/>
        <rFont val="Calibri"/>
        <family val="2"/>
        <scheme val="minor"/>
      </rPr>
      <t xml:space="preserve">). 
</t>
    </r>
    <r>
      <rPr>
        <b/>
        <sz val="11"/>
        <color theme="4" tint="-0.249977111117893"/>
        <rFont val="Calibri"/>
        <family val="2"/>
        <scheme val="minor"/>
      </rPr>
      <t>3)</t>
    </r>
    <r>
      <rPr>
        <sz val="11"/>
        <color theme="1"/>
        <rFont val="Calibri"/>
        <family val="2"/>
        <scheme val="minor"/>
      </rPr>
      <t xml:space="preserve"> Include also the area of  I.S. (4-methyl-2-pentanol). 
</t>
    </r>
    <r>
      <rPr>
        <b/>
        <sz val="11"/>
        <color theme="4" tint="-0.249977111117893"/>
        <rFont val="Calibri"/>
        <family val="2"/>
        <scheme val="minor"/>
      </rPr>
      <t xml:space="preserve">4) </t>
    </r>
    <r>
      <rPr>
        <sz val="11"/>
        <rFont val="Calibri"/>
        <family val="2"/>
        <scheme val="minor"/>
      </rPr>
      <t>Fill the corresponding cells with the exact weights (Experimental) obtained in the preparation of the Internal Standard solution, measured with a precision balance (</t>
    </r>
    <r>
      <rPr>
        <sz val="11"/>
        <rFont val="Calibri"/>
        <family val="2"/>
      </rPr>
      <t>±</t>
    </r>
    <r>
      <rPr>
        <sz val="11"/>
        <rFont val="Calibri"/>
        <family val="2"/>
        <scheme val="minor"/>
      </rPr>
      <t xml:space="preserve">0.1 g with respect to targed values).
</t>
    </r>
    <r>
      <rPr>
        <b/>
        <sz val="11"/>
        <color rgb="FF0070C0"/>
        <rFont val="Calibri"/>
        <family val="2"/>
        <scheme val="minor"/>
      </rPr>
      <t>5)</t>
    </r>
    <r>
      <rPr>
        <sz val="11"/>
        <rFont val="Calibri"/>
        <family val="2"/>
        <scheme val="minor"/>
      </rPr>
      <t xml:space="preserve"> Go to the sheets "Data for calib. SM A" and "Data for calib. SM B" and include the necessary information: 
  </t>
    </r>
    <r>
      <rPr>
        <sz val="11"/>
        <color rgb="FF0070C0"/>
        <rFont val="Calibri"/>
        <family val="2"/>
        <scheme val="minor"/>
      </rPr>
      <t xml:space="preserve"> (5.1)</t>
    </r>
    <r>
      <rPr>
        <sz val="11"/>
        <rFont val="Calibri"/>
        <family val="2"/>
        <scheme val="minor"/>
      </rPr>
      <t xml:space="preserve"> Actual final concentrations (mg/kg) of each volatile compound considering purity.
  </t>
    </r>
    <r>
      <rPr>
        <sz val="11"/>
        <color rgb="FF0070C0"/>
        <rFont val="Calibri"/>
        <family val="2"/>
        <scheme val="minor"/>
      </rPr>
      <t xml:space="preserve"> (5.2)</t>
    </r>
    <r>
      <rPr>
        <sz val="11"/>
        <rFont val="Calibri"/>
        <family val="2"/>
        <scheme val="minor"/>
      </rPr>
      <t xml:space="preserve"> Actual weights for the preparation of dilutions (SM1, SM2 and SM3) from the two SM (A and B). 
</t>
    </r>
    <r>
      <rPr>
        <sz val="11"/>
        <color rgb="FF0070C0"/>
        <rFont val="Calibri"/>
        <family val="2"/>
        <scheme val="minor"/>
      </rPr>
      <t xml:space="preserve">   (5.3)</t>
    </r>
    <r>
      <rPr>
        <sz val="11"/>
        <rFont val="Calibri"/>
        <family val="2"/>
        <scheme val="minor"/>
      </rPr>
      <t xml:space="preserve"> Actual weights for the preparation of the concentrations for building the calibration curves. </t>
    </r>
    <r>
      <rPr>
        <sz val="11"/>
        <color theme="1"/>
        <rFont val="Calibri"/>
        <family val="2"/>
        <scheme val="minor"/>
      </rPr>
      <t xml:space="preserve">
</t>
    </r>
    <r>
      <rPr>
        <b/>
        <sz val="11"/>
        <color rgb="FF0070C0"/>
        <rFont val="Calibri"/>
        <family val="2"/>
        <scheme val="minor"/>
      </rPr>
      <t>6</t>
    </r>
    <r>
      <rPr>
        <b/>
        <sz val="11"/>
        <color theme="4" tint="-0.249977111117893"/>
        <rFont val="Calibri"/>
        <family val="2"/>
        <scheme val="minor"/>
      </rPr>
      <t>)</t>
    </r>
    <r>
      <rPr>
        <sz val="11"/>
        <color theme="1"/>
        <rFont val="Calibri"/>
        <family val="2"/>
        <scheme val="minor"/>
      </rPr>
      <t xml:space="preserve"> Go to the sheet "Calibration Curves" and include the necessary information: 
   </t>
    </r>
    <r>
      <rPr>
        <sz val="11"/>
        <color theme="4" tint="-0.249977111117893"/>
        <rFont val="Calibri"/>
        <family val="2"/>
        <scheme val="minor"/>
      </rPr>
      <t>(6.1)</t>
    </r>
    <r>
      <rPr>
        <sz val="11"/>
        <color theme="1"/>
        <rFont val="Calibri"/>
        <family val="2"/>
        <scheme val="minor"/>
      </rPr>
      <t xml:space="preserve"> Areas of the analyte (A</t>
    </r>
    <r>
      <rPr>
        <vertAlign val="subscript"/>
        <sz val="11"/>
        <color theme="1"/>
        <rFont val="Calibri"/>
        <family val="2"/>
        <scheme val="minor"/>
      </rPr>
      <t>Analyte</t>
    </r>
    <r>
      <rPr>
        <sz val="11"/>
        <color theme="1"/>
        <rFont val="Calibri"/>
        <family val="2"/>
        <scheme val="minor"/>
      </rPr>
      <t xml:space="preserve">).
   </t>
    </r>
    <r>
      <rPr>
        <sz val="11"/>
        <color theme="4" tint="-0.249977111117893"/>
        <rFont val="Calibri"/>
        <family val="2"/>
        <scheme val="minor"/>
      </rPr>
      <t>(6.2)</t>
    </r>
    <r>
      <rPr>
        <sz val="11"/>
        <color theme="1"/>
        <rFont val="Calibri"/>
        <family val="2"/>
        <scheme val="minor"/>
      </rPr>
      <t xml:space="preserve"> Areas of the I.S (A</t>
    </r>
    <r>
      <rPr>
        <vertAlign val="subscript"/>
        <sz val="11"/>
        <color theme="1"/>
        <rFont val="Calibri"/>
        <family val="2"/>
        <scheme val="minor"/>
      </rPr>
      <t>I.S.</t>
    </r>
    <r>
      <rPr>
        <sz val="11"/>
        <color theme="1"/>
        <rFont val="Calibri"/>
        <family val="2"/>
        <scheme val="minor"/>
      </rPr>
      <t xml:space="preserve">). 
</t>
    </r>
    <r>
      <rPr>
        <b/>
        <sz val="11"/>
        <color theme="4" tint="-0.249977111117893"/>
        <rFont val="Calibri"/>
        <family val="2"/>
        <scheme val="minor"/>
      </rPr>
      <t>7)</t>
    </r>
    <r>
      <rPr>
        <sz val="11"/>
        <color theme="1"/>
        <rFont val="Calibri"/>
        <family val="2"/>
        <scheme val="minor"/>
      </rPr>
      <t xml:space="preserve"> Go to the sheet "Final Results" to see the resulting concentrations. 
</t>
    </r>
    <r>
      <rPr>
        <b/>
        <sz val="11"/>
        <color theme="4" tint="-0.249977111117893"/>
        <rFont val="Calibri"/>
        <family val="2"/>
        <scheme val="minor"/>
      </rPr>
      <t>8)</t>
    </r>
    <r>
      <rPr>
        <sz val="11"/>
        <color theme="1"/>
        <rFont val="Calibri"/>
        <family val="2"/>
        <scheme val="minor"/>
      </rPr>
      <t xml:space="preserve"> In the sheet "Final Results" add the values of Linear Retention Index for each compound (mean calculated for all the samples). Please, fill these cells only if you have done LRI according to the protocol (optional).
Note: All cells in blue colour need to be completed with the lab data. Adjust each calibration curve if the R square value can be improved, e.g. by removing the points at higher concentrations.</t>
    </r>
  </si>
  <si>
    <t>Actual Final Conc. (mg/kg) considering purity</t>
  </si>
  <si>
    <r>
      <t xml:space="preserve">The protocol for FID or MS has to be applied. Please, refer to the method document in which the following sections can be found: 
</t>
    </r>
    <r>
      <rPr>
        <i/>
        <sz val="11"/>
        <color theme="1"/>
        <rFont val="Calibri"/>
        <family val="2"/>
        <scheme val="minor"/>
      </rPr>
      <t xml:space="preserve">- Protocol for the preparation of calibration curves for volatile analysis (SPME-GC-MS and SPME-GC-FID).
- Protocol for the preparation of the standard solution and sample preparation (SPME-GC-MS AND SPME-GC-FID)
(section "3. PROCEDURE").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</si>
</sst>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0"/>
    <numFmt numFmtId="165" formatCode="0.0000;[Red]0.0000"/>
    <numFmt numFmtId="166" formatCode="0.00000"/>
    <numFmt numFmtId="167" formatCode="0.000"/>
    <numFmt numFmtId="168" formatCode="0.00000000"/>
  </numFmts>
  <fonts count="44" x14ac:knownFonts="1">
    <font>
      <sz val="11"/>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color rgb="FF006100"/>
      <name val="Calibri"/>
      <family val="2"/>
      <scheme val="minor"/>
    </font>
    <font>
      <sz val="11"/>
      <color rgb="FF9C6500"/>
      <name val="Calibri"/>
      <family val="2"/>
      <scheme val="minor"/>
    </font>
    <font>
      <b/>
      <sz val="11"/>
      <color rgb="FFFF0000"/>
      <name val="Calibri"/>
      <family val="2"/>
      <scheme val="minor"/>
    </font>
    <font>
      <b/>
      <sz val="10"/>
      <color indexed="8"/>
      <name val="Arial"/>
      <family val="2"/>
    </font>
    <font>
      <sz val="11"/>
      <name val="Calibri"/>
      <family val="2"/>
      <scheme val="minor"/>
    </font>
    <font>
      <b/>
      <vertAlign val="superscript"/>
      <sz val="11"/>
      <color theme="1"/>
      <name val="Calibri"/>
      <family val="2"/>
      <scheme val="minor"/>
    </font>
    <font>
      <b/>
      <vertAlign val="subscript"/>
      <sz val="11"/>
      <color theme="1"/>
      <name val="Calibri"/>
      <family val="2"/>
      <scheme val="minor"/>
    </font>
    <font>
      <b/>
      <sz val="11"/>
      <color rgb="FF0070C0"/>
      <name val="Calibri"/>
      <family val="2"/>
      <scheme val="minor"/>
    </font>
    <font>
      <b/>
      <sz val="11"/>
      <color rgb="FFC00000"/>
      <name val="Calibri"/>
      <family val="2"/>
      <scheme val="minor"/>
    </font>
    <font>
      <i/>
      <sz val="11"/>
      <color theme="1"/>
      <name val="Calibri"/>
      <family val="2"/>
      <scheme val="minor"/>
    </font>
    <font>
      <b/>
      <sz val="12"/>
      <color theme="9" tint="-0.499984740745262"/>
      <name val="Calibri"/>
      <family val="2"/>
      <scheme val="minor"/>
    </font>
    <font>
      <b/>
      <i/>
      <sz val="11"/>
      <color theme="1"/>
      <name val="Calibri"/>
      <family val="2"/>
      <scheme val="minor"/>
    </font>
    <font>
      <b/>
      <sz val="11"/>
      <color theme="8"/>
      <name val="Calibri"/>
      <family val="2"/>
      <scheme val="minor"/>
    </font>
    <font>
      <b/>
      <sz val="11"/>
      <color theme="4" tint="-0.249977111117893"/>
      <name val="Calibri"/>
      <family val="2"/>
      <scheme val="minor"/>
    </font>
    <font>
      <sz val="11"/>
      <color theme="4" tint="-0.249977111117893"/>
      <name val="Calibri"/>
      <family val="2"/>
      <scheme val="minor"/>
    </font>
    <font>
      <sz val="16"/>
      <color rgb="FF000000"/>
      <name val="Calibri"/>
      <family val="2"/>
      <scheme val="minor"/>
    </font>
    <font>
      <vertAlign val="subscript"/>
      <sz val="16"/>
      <color rgb="FF000000"/>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vertAlign val="subscript"/>
      <sz val="11"/>
      <color theme="1"/>
      <name val="Calibri"/>
      <family val="2"/>
      <scheme val="minor"/>
    </font>
    <font>
      <sz val="11"/>
      <name val="Calibri"/>
      <family val="2"/>
    </font>
    <font>
      <sz val="14"/>
      <color theme="1"/>
      <name val="Calibri"/>
      <family val="2"/>
      <scheme val="minor"/>
    </font>
    <font>
      <sz val="14"/>
      <color theme="1"/>
      <name val="Arial Rounded MT Bold"/>
      <family val="2"/>
    </font>
    <font>
      <sz val="12"/>
      <color rgb="FFFF0000"/>
      <name val="Calibri"/>
      <family val="2"/>
      <scheme val="minor"/>
    </font>
    <font>
      <i/>
      <sz val="12"/>
      <color theme="1"/>
      <name val="Calibri"/>
      <family val="2"/>
      <scheme val="minor"/>
    </font>
    <font>
      <i/>
      <u/>
      <sz val="12"/>
      <color theme="1"/>
      <name val="Calibri"/>
      <family val="2"/>
      <scheme val="minor"/>
    </font>
    <font>
      <b/>
      <sz val="16"/>
      <color rgb="FFFF0000"/>
      <name val="Calibri"/>
      <family val="2"/>
      <scheme val="minor"/>
    </font>
    <font>
      <sz val="20"/>
      <color rgb="FFFF0000"/>
      <name val="Calibri"/>
      <family val="2"/>
      <scheme val="minor"/>
    </font>
    <font>
      <sz val="11"/>
      <color rgb="FF000000"/>
      <name val="Calibri"/>
      <family val="2"/>
      <scheme val="minor"/>
    </font>
    <font>
      <b/>
      <sz val="11"/>
      <color rgb="FF000000"/>
      <name val="Calibri"/>
      <family val="2"/>
      <scheme val="minor"/>
    </font>
    <font>
      <b/>
      <sz val="20"/>
      <color theme="1"/>
      <name val="Calibri"/>
      <family val="2"/>
      <scheme val="minor"/>
    </font>
    <font>
      <b/>
      <sz val="18"/>
      <color theme="1"/>
      <name val="Calibri"/>
      <family val="2"/>
      <scheme val="minor"/>
    </font>
    <font>
      <i/>
      <sz val="11"/>
      <color rgb="FF000000"/>
      <name val="Calibri"/>
      <family val="2"/>
      <scheme val="minor"/>
    </font>
    <font>
      <b/>
      <sz val="18"/>
      <name val="Calibri"/>
      <family val="2"/>
      <scheme val="minor"/>
    </font>
    <font>
      <sz val="11"/>
      <color rgb="FF0070C0"/>
      <name val="Calibri"/>
      <family val="2"/>
      <scheme val="minor"/>
    </font>
    <font>
      <b/>
      <i/>
      <sz val="11"/>
      <color rgb="FFC00000"/>
      <name val="Calibri"/>
      <family val="2"/>
      <scheme val="minor"/>
    </font>
    <font>
      <b/>
      <i/>
      <sz val="11"/>
      <name val="Calibri"/>
      <family val="2"/>
      <scheme val="minor"/>
    </font>
    <font>
      <u/>
      <sz val="11"/>
      <color theme="1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EB9C"/>
      </patternFill>
    </fill>
    <fill>
      <patternFill patternType="solid">
        <fgColor theme="7"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48118533890809E-2"/>
        <bgColor indexed="64"/>
      </patternFill>
    </fill>
    <fill>
      <patternFill patternType="solid">
        <fgColor theme="4" tint="0.79998168889431442"/>
        <bgColor indexed="64"/>
      </patternFill>
    </fill>
    <fill>
      <patternFill patternType="solid">
        <fgColor rgb="FFF1F5F9"/>
        <bgColor indexed="64"/>
      </patternFill>
    </fill>
    <fill>
      <patternFill patternType="solid">
        <fgColor rgb="FFFFFBF7"/>
        <bgColor indexed="64"/>
      </patternFill>
    </fill>
    <fill>
      <patternFill patternType="solid">
        <fgColor rgb="FFF7F5F9"/>
        <bgColor indexed="64"/>
      </patternFill>
    </fill>
    <fill>
      <patternFill patternType="solid">
        <fgColor rgb="FFFFA7A7"/>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bottom style="medium">
        <color indexed="64"/>
      </bottom>
      <diagonal/>
    </border>
    <border>
      <left/>
      <right style="medium">
        <color rgb="FFFF0000"/>
      </right>
      <top/>
      <bottom style="medium">
        <color indexed="64"/>
      </bottom>
      <diagonal/>
    </border>
  </borders>
  <cellStyleXfs count="4">
    <xf numFmtId="0" fontId="0" fillId="0" borderId="0"/>
    <xf numFmtId="0" fontId="5" fillId="3" borderId="0" applyNumberFormat="0" applyBorder="0" applyAlignment="0" applyProtection="0"/>
    <xf numFmtId="0" fontId="6" fillId="4" borderId="0" applyNumberFormat="0" applyBorder="0" applyAlignment="0" applyProtection="0"/>
    <xf numFmtId="0" fontId="43" fillId="0" borderId="0" applyNumberFormat="0" applyFill="0" applyBorder="0" applyAlignment="0" applyProtection="0"/>
  </cellStyleXfs>
  <cellXfs count="310">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2" fontId="0" fillId="0" borderId="0" xfId="0" applyNumberFormat="1" applyAlignment="1">
      <alignment horizontal="center" vertical="center"/>
    </xf>
    <xf numFmtId="0" fontId="3" fillId="0" borderId="0" xfId="0" applyFont="1" applyAlignment="1">
      <alignment horizontal="right"/>
    </xf>
    <xf numFmtId="164" fontId="0" fillId="0" borderId="0" xfId="0" applyNumberFormat="1" applyAlignment="1">
      <alignment horizontal="center" vertical="center"/>
    </xf>
    <xf numFmtId="0" fontId="4" fillId="0" borderId="0" xfId="0" applyFont="1" applyAlignment="1">
      <alignment horizontal="center" vertical="center"/>
    </xf>
    <xf numFmtId="165" fontId="0" fillId="0" borderId="0" xfId="0" applyNumberFormat="1" applyFont="1" applyAlignment="1">
      <alignment horizontal="center" vertical="center"/>
    </xf>
    <xf numFmtId="2" fontId="0" fillId="0" borderId="0" xfId="0" applyNumberFormat="1" applyFill="1" applyBorder="1" applyAlignment="1">
      <alignment horizontal="center" vertical="center"/>
    </xf>
    <xf numFmtId="0" fontId="0" fillId="0" borderId="0" xfId="0" applyFill="1" applyAlignment="1">
      <alignment horizontal="center" vertical="center"/>
    </xf>
    <xf numFmtId="164" fontId="0" fillId="0" borderId="0" xfId="0" applyNumberFormat="1" applyFill="1" applyAlignment="1">
      <alignment horizontal="center" vertical="center"/>
    </xf>
    <xf numFmtId="2" fontId="0" fillId="0" borderId="0" xfId="0" applyNumberFormat="1" applyFill="1" applyAlignment="1">
      <alignment horizontal="center" vertical="center"/>
    </xf>
    <xf numFmtId="0" fontId="0" fillId="0" borderId="0" xfId="0" applyAlignment="1">
      <alignment horizontal="left" vertical="center"/>
    </xf>
    <xf numFmtId="166" fontId="0" fillId="0" borderId="0" xfId="0" applyNumberFormat="1" applyAlignment="1">
      <alignment horizontal="center" vertical="center"/>
    </xf>
    <xf numFmtId="0" fontId="8" fillId="0" borderId="0" xfId="0" applyFont="1" applyAlignment="1">
      <alignment horizontal="center" vertical="center"/>
    </xf>
    <xf numFmtId="1" fontId="3" fillId="0" borderId="0" xfId="0" applyNumberFormat="1" applyFont="1" applyAlignment="1">
      <alignment horizontal="center" vertical="center"/>
    </xf>
    <xf numFmtId="1" fontId="0" fillId="0" borderId="0" xfId="0" applyNumberFormat="1" applyAlignment="1">
      <alignment horizontal="center" vertical="center"/>
    </xf>
    <xf numFmtId="0" fontId="6" fillId="0" borderId="0" xfId="2" applyFill="1" applyBorder="1"/>
    <xf numFmtId="0" fontId="6" fillId="0" borderId="0" xfId="2" applyFill="1" applyBorder="1" applyAlignment="1">
      <alignment horizontal="center" vertical="center"/>
    </xf>
    <xf numFmtId="0" fontId="5" fillId="0" borderId="0" xfId="1" applyFill="1" applyBorder="1"/>
    <xf numFmtId="0" fontId="0" fillId="0" borderId="0" xfId="0" applyFill="1" applyBorder="1" applyAlignment="1">
      <alignment horizontal="center" vertical="center"/>
    </xf>
    <xf numFmtId="10" fontId="0" fillId="0" borderId="0" xfId="0" applyNumberFormat="1" applyFill="1" applyBorder="1" applyAlignment="1">
      <alignment horizontal="center" vertical="center"/>
    </xf>
    <xf numFmtId="167" fontId="0" fillId="0" borderId="0" xfId="0" applyNumberFormat="1" applyFill="1" applyBorder="1" applyAlignment="1">
      <alignment horizontal="center" vertical="center"/>
    </xf>
    <xf numFmtId="0" fontId="0" fillId="0" borderId="0" xfId="0" applyFill="1"/>
    <xf numFmtId="0" fontId="0" fillId="0" borderId="0" xfId="0" applyBorder="1"/>
    <xf numFmtId="0" fontId="3" fillId="0" borderId="0" xfId="0" applyFont="1" applyBorder="1" applyAlignment="1">
      <alignment horizontal="center" vertical="center"/>
    </xf>
    <xf numFmtId="0" fontId="7" fillId="0" borderId="0" xfId="0" applyFont="1" applyFill="1" applyAlignment="1">
      <alignment horizontal="center" vertical="center"/>
    </xf>
    <xf numFmtId="0" fontId="4" fillId="0" borderId="0" xfId="0" applyFont="1" applyFill="1" applyAlignment="1">
      <alignment horizontal="center" vertical="center"/>
    </xf>
    <xf numFmtId="0" fontId="0" fillId="0" borderId="0" xfId="0" applyFill="1" applyAlignment="1" applyProtection="1">
      <alignment horizontal="center" vertical="center"/>
      <protection hidden="1"/>
    </xf>
    <xf numFmtId="165" fontId="0" fillId="0" borderId="0" xfId="0" applyNumberFormat="1" applyFont="1" applyFill="1" applyAlignment="1">
      <alignment horizontal="center" vertical="center"/>
    </xf>
    <xf numFmtId="0" fontId="2" fillId="0" borderId="0" xfId="0" applyFont="1" applyFill="1" applyAlignment="1">
      <alignment horizontal="center" vertical="center"/>
    </xf>
    <xf numFmtId="2" fontId="2" fillId="0" borderId="0" xfId="0" applyNumberFormat="1" applyFont="1" applyFill="1" applyAlignment="1">
      <alignment horizontal="center" vertical="center"/>
    </xf>
    <xf numFmtId="0" fontId="2" fillId="0" borderId="0" xfId="0" applyFont="1" applyFill="1" applyAlignment="1" applyProtection="1">
      <alignment horizontal="center" vertical="center"/>
      <protection hidden="1"/>
    </xf>
    <xf numFmtId="2" fontId="0" fillId="0" borderId="0" xfId="0" applyNumberFormat="1"/>
    <xf numFmtId="0" fontId="0" fillId="0" borderId="0" xfId="0" applyBorder="1" applyAlignment="1">
      <alignment horizontal="center" vertical="center"/>
    </xf>
    <xf numFmtId="0" fontId="0" fillId="0" borderId="1" xfId="0" applyBorder="1" applyAlignment="1">
      <alignment horizontal="center" vertical="center"/>
    </xf>
    <xf numFmtId="0" fontId="3" fillId="5" borderId="0" xfId="0" applyFont="1" applyFill="1" applyAlignment="1">
      <alignment horizontal="left" vertical="center"/>
    </xf>
    <xf numFmtId="0" fontId="0" fillId="5" borderId="0" xfId="0" applyFill="1" applyAlignment="1">
      <alignment horizontal="center" vertical="center"/>
    </xf>
    <xf numFmtId="0" fontId="0" fillId="5" borderId="0" xfId="0" applyFont="1" applyFill="1" applyAlignment="1">
      <alignment horizontal="left" vertical="center"/>
    </xf>
    <xf numFmtId="0" fontId="3" fillId="5" borderId="0" xfId="0" applyFont="1" applyFill="1" applyAlignment="1">
      <alignment horizontal="center" vertical="center"/>
    </xf>
    <xf numFmtId="164" fontId="0" fillId="5" borderId="0" xfId="0" applyNumberFormat="1" applyFill="1" applyAlignment="1">
      <alignment horizontal="center" vertical="center"/>
    </xf>
    <xf numFmtId="2" fontId="0" fillId="5" borderId="0" xfId="0" applyNumberFormat="1" applyFill="1" applyAlignment="1">
      <alignment horizontal="center" vertical="center"/>
    </xf>
    <xf numFmtId="2" fontId="0" fillId="5" borderId="0" xfId="0" applyNumberFormat="1" applyFill="1" applyBorder="1" applyAlignment="1">
      <alignment horizontal="left" vertical="center"/>
    </xf>
    <xf numFmtId="0" fontId="0" fillId="5" borderId="0" xfId="0" applyFill="1" applyAlignment="1">
      <alignment horizontal="left" vertical="center"/>
    </xf>
    <xf numFmtId="0" fontId="3" fillId="0" borderId="0" xfId="0" applyFont="1" applyAlignment="1">
      <alignment horizontal="left" vertical="center"/>
    </xf>
    <xf numFmtId="0" fontId="9" fillId="0" borderId="0" xfId="0" applyFont="1"/>
    <xf numFmtId="0" fontId="9" fillId="0" borderId="0" xfId="0" applyFont="1" applyFill="1"/>
    <xf numFmtId="0" fontId="4" fillId="0" borderId="0" xfId="0" applyFont="1"/>
    <xf numFmtId="0" fontId="4" fillId="0" borderId="0" xfId="0" applyFont="1" applyAlignment="1">
      <alignment horizontal="center"/>
    </xf>
    <xf numFmtId="0" fontId="4" fillId="0" borderId="0" xfId="0" applyFont="1" applyAlignment="1">
      <alignment horizontal="right"/>
    </xf>
    <xf numFmtId="0" fontId="4" fillId="0" borderId="0" xfId="0" applyFont="1" applyFill="1" applyAlignment="1">
      <alignment horizontal="right"/>
    </xf>
    <xf numFmtId="0" fontId="4" fillId="0" borderId="0" xfId="0" applyFont="1" applyFill="1"/>
    <xf numFmtId="0" fontId="4" fillId="0" borderId="0" xfId="0" applyFont="1" applyFill="1" applyAlignment="1">
      <alignment horizontal="center"/>
    </xf>
    <xf numFmtId="0" fontId="3" fillId="0" borderId="0" xfId="0" applyFont="1"/>
    <xf numFmtId="0" fontId="4" fillId="6" borderId="0" xfId="0" applyFont="1" applyFill="1" applyAlignment="1">
      <alignment horizontal="center"/>
    </xf>
    <xf numFmtId="2" fontId="0" fillId="7" borderId="0" xfId="0" applyNumberFormat="1" applyFill="1" applyAlignment="1">
      <alignment horizontal="center" vertical="center"/>
    </xf>
    <xf numFmtId="0" fontId="4" fillId="0" borderId="0" xfId="0" applyFont="1" applyAlignment="1">
      <alignment horizontal="left" vertical="center"/>
    </xf>
    <xf numFmtId="164" fontId="4" fillId="0" borderId="0" xfId="0" applyNumberFormat="1" applyFont="1" applyAlignment="1">
      <alignment horizontal="left"/>
    </xf>
    <xf numFmtId="2" fontId="4" fillId="0" borderId="0" xfId="0" applyNumberFormat="1" applyFont="1" applyAlignment="1">
      <alignment horizontal="center" vertical="center"/>
    </xf>
    <xf numFmtId="0" fontId="4" fillId="6" borderId="0" xfId="0" applyFont="1" applyFill="1" applyAlignment="1" applyProtection="1">
      <alignment horizontal="center"/>
    </xf>
    <xf numFmtId="0" fontId="0" fillId="6" borderId="0" xfId="0" applyFill="1" applyProtection="1"/>
    <xf numFmtId="0" fontId="4" fillId="6" borderId="0" xfId="0" applyFont="1" applyFill="1" applyProtection="1"/>
    <xf numFmtId="2" fontId="3" fillId="0" borderId="0" xfId="0" applyNumberFormat="1" applyFont="1"/>
    <xf numFmtId="2" fontId="4" fillId="0" borderId="0" xfId="0" applyNumberFormat="1" applyFont="1" applyAlignment="1">
      <alignment horizontal="left" vertical="center"/>
    </xf>
    <xf numFmtId="2" fontId="9" fillId="0" borderId="0" xfId="0" applyNumberFormat="1" applyFont="1"/>
    <xf numFmtId="2" fontId="4" fillId="0" borderId="0" xfId="0" applyNumberFormat="1" applyFont="1"/>
    <xf numFmtId="2" fontId="4" fillId="0" borderId="0" xfId="0" applyNumberFormat="1" applyFont="1" applyAlignment="1">
      <alignment horizontal="right"/>
    </xf>
    <xf numFmtId="0" fontId="3" fillId="6" borderId="0" xfId="0" applyFont="1" applyFill="1"/>
    <xf numFmtId="0" fontId="3" fillId="6" borderId="0" xfId="0" applyFont="1" applyFill="1" applyAlignment="1">
      <alignment horizontal="center" vertical="center"/>
    </xf>
    <xf numFmtId="0" fontId="0" fillId="6" borderId="0" xfId="0" applyFill="1" applyAlignment="1" applyProtection="1">
      <alignment horizontal="center" vertical="center"/>
    </xf>
    <xf numFmtId="0" fontId="0" fillId="7" borderId="0" xfId="0" applyFill="1" applyAlignment="1" applyProtection="1">
      <alignment horizontal="center"/>
    </xf>
    <xf numFmtId="0" fontId="3" fillId="7" borderId="0" xfId="0" applyFont="1" applyFill="1" applyAlignment="1">
      <alignment horizontal="center"/>
    </xf>
    <xf numFmtId="0" fontId="4" fillId="7" borderId="0" xfId="0" applyFont="1" applyFill="1" applyAlignment="1" applyProtection="1">
      <alignment horizontal="center" vertical="center"/>
    </xf>
    <xf numFmtId="0" fontId="12" fillId="0" borderId="0" xfId="0" applyFont="1" applyBorder="1"/>
    <xf numFmtId="168" fontId="4" fillId="0" borderId="0" xfId="0" applyNumberFormat="1" applyFont="1" applyAlignment="1">
      <alignment horizontal="center" vertical="center"/>
    </xf>
    <xf numFmtId="0" fontId="13" fillId="0" borderId="0" xfId="0" applyFont="1" applyFill="1" applyBorder="1"/>
    <xf numFmtId="0" fontId="13" fillId="0" borderId="0" xfId="0" applyFont="1" applyBorder="1"/>
    <xf numFmtId="0" fontId="13" fillId="0" borderId="0" xfId="0" applyFont="1" applyBorder="1" applyAlignment="1">
      <alignment horizontal="left"/>
    </xf>
    <xf numFmtId="1" fontId="4" fillId="0" borderId="0" xfId="0" applyNumberFormat="1" applyFont="1" applyAlignment="1">
      <alignment horizontal="center" vertical="center"/>
    </xf>
    <xf numFmtId="0" fontId="20" fillId="0" borderId="0" xfId="0" applyFont="1"/>
    <xf numFmtId="0" fontId="22" fillId="0" borderId="0" xfId="0" applyFont="1"/>
    <xf numFmtId="0" fontId="23" fillId="0" borderId="0" xfId="0" applyFont="1"/>
    <xf numFmtId="0" fontId="3" fillId="8" borderId="0" xfId="0" applyFont="1" applyFill="1"/>
    <xf numFmtId="0" fontId="24" fillId="0" borderId="0" xfId="0" applyFont="1" applyFill="1"/>
    <xf numFmtId="0" fontId="3" fillId="0" borderId="0" xfId="0" applyFont="1" applyFill="1"/>
    <xf numFmtId="0" fontId="24" fillId="9" borderId="0" xfId="0" applyFont="1" applyFill="1"/>
    <xf numFmtId="0" fontId="3" fillId="9" borderId="0" xfId="0" applyFont="1" applyFill="1"/>
    <xf numFmtId="0" fontId="24" fillId="15" borderId="0" xfId="0" applyFont="1" applyFill="1"/>
    <xf numFmtId="0" fontId="0" fillId="0" borderId="0" xfId="0" applyFill="1" applyAlignment="1" applyProtection="1">
      <alignment horizontal="center" vertical="center"/>
    </xf>
    <xf numFmtId="0" fontId="9" fillId="0" borderId="0" xfId="0" applyFont="1" applyFill="1" applyBorder="1" applyAlignment="1">
      <alignment horizontal="center"/>
    </xf>
    <xf numFmtId="0" fontId="4" fillId="9" borderId="0" xfId="0" applyFont="1" applyFill="1" applyBorder="1" applyAlignment="1">
      <alignment horizontal="center" vertical="center"/>
    </xf>
    <xf numFmtId="0" fontId="9" fillId="0" borderId="0" xfId="0" applyFont="1" applyBorder="1"/>
    <xf numFmtId="1" fontId="9" fillId="0" borderId="0" xfId="0" applyNumberFormat="1" applyFont="1" applyAlignment="1">
      <alignment horizontal="center" vertical="center"/>
    </xf>
    <xf numFmtId="164" fontId="9" fillId="0" borderId="0" xfId="0" applyNumberFormat="1" applyFont="1" applyFill="1" applyAlignment="1">
      <alignment horizontal="center" vertical="center"/>
    </xf>
    <xf numFmtId="0" fontId="0" fillId="16" borderId="0" xfId="0" applyFill="1"/>
    <xf numFmtId="164" fontId="0" fillId="16" borderId="0" xfId="0" applyNumberFormat="1" applyFill="1" applyAlignment="1">
      <alignment horizontal="right" vertical="center"/>
    </xf>
    <xf numFmtId="0" fontId="9" fillId="16" borderId="0" xfId="0" applyFont="1" applyFill="1" applyBorder="1"/>
    <xf numFmtId="1" fontId="9" fillId="16" borderId="0" xfId="0" applyNumberFormat="1" applyFont="1" applyFill="1" applyAlignment="1">
      <alignment horizontal="center" vertical="center"/>
    </xf>
    <xf numFmtId="1" fontId="4" fillId="7" borderId="0" xfId="0" applyNumberFormat="1" applyFont="1" applyFill="1" applyAlignment="1">
      <alignment horizontal="center" vertical="center"/>
    </xf>
    <xf numFmtId="0" fontId="27" fillId="0" borderId="0" xfId="0" applyFont="1"/>
    <xf numFmtId="0" fontId="28" fillId="0" borderId="0" xfId="0" applyFont="1" applyAlignment="1">
      <alignment vertical="center"/>
    </xf>
    <xf numFmtId="0" fontId="29" fillId="0" borderId="0" xfId="0" applyFont="1"/>
    <xf numFmtId="0" fontId="24" fillId="0" borderId="0" xfId="0" applyFont="1" applyAlignment="1">
      <alignment vertical="center" wrapText="1"/>
    </xf>
    <xf numFmtId="0" fontId="22" fillId="0" borderId="0" xfId="0" applyFont="1" applyAlignment="1">
      <alignment wrapText="1"/>
    </xf>
    <xf numFmtId="0" fontId="22" fillId="0" borderId="0" xfId="0" applyFont="1" applyAlignment="1">
      <alignment vertical="center" wrapText="1"/>
    </xf>
    <xf numFmtId="0" fontId="22" fillId="16" borderId="0" xfId="0" applyFont="1" applyFill="1" applyAlignment="1">
      <alignment wrapText="1"/>
    </xf>
    <xf numFmtId="0" fontId="0" fillId="0" borderId="0" xfId="0"/>
    <xf numFmtId="0" fontId="33" fillId="0" borderId="0" xfId="0" applyFont="1"/>
    <xf numFmtId="1" fontId="0" fillId="2" borderId="0" xfId="0" applyNumberFormat="1" applyFill="1" applyAlignment="1">
      <alignment horizontal="center" vertical="center" wrapText="1"/>
    </xf>
    <xf numFmtId="0" fontId="4" fillId="17" borderId="0" xfId="0" applyFont="1" applyFill="1" applyAlignment="1">
      <alignment horizontal="center" vertical="center"/>
    </xf>
    <xf numFmtId="0" fontId="30" fillId="0" borderId="0" xfId="0" applyFont="1" applyAlignment="1">
      <alignment vertical="center" wrapText="1"/>
    </xf>
    <xf numFmtId="0" fontId="31" fillId="2" borderId="0" xfId="0" applyFont="1" applyFill="1" applyAlignment="1">
      <alignment vertical="center" wrapText="1"/>
    </xf>
    <xf numFmtId="0" fontId="1" fillId="0" borderId="0" xfId="0" applyFont="1" applyAlignment="1">
      <alignment vertical="center" wrapText="1"/>
    </xf>
    <xf numFmtId="1" fontId="3" fillId="0" borderId="0" xfId="0" applyNumberFormat="1" applyFont="1" applyAlignment="1">
      <alignment horizontal="left" vertical="center"/>
    </xf>
    <xf numFmtId="1" fontId="9" fillId="16" borderId="0" xfId="0" applyNumberFormat="1" applyFont="1" applyFill="1" applyBorder="1" applyAlignment="1">
      <alignment horizontal="center" vertical="center"/>
    </xf>
    <xf numFmtId="1" fontId="9" fillId="0" borderId="0" xfId="0" applyNumberFormat="1" applyFont="1" applyFill="1" applyBorder="1" applyAlignment="1">
      <alignment horizontal="center" vertical="center"/>
    </xf>
    <xf numFmtId="1" fontId="9" fillId="0" borderId="0" xfId="0" applyNumberFormat="1" applyFont="1" applyFill="1" applyAlignment="1">
      <alignment horizontal="center" vertical="center"/>
    </xf>
    <xf numFmtId="1" fontId="0" fillId="16" borderId="0" xfId="0" applyNumberFormat="1" applyFill="1"/>
    <xf numFmtId="1" fontId="9" fillId="0" borderId="0" xfId="0" applyNumberFormat="1" applyFont="1"/>
    <xf numFmtId="0" fontId="4" fillId="0" borderId="0" xfId="0" applyNumberFormat="1" applyFont="1" applyAlignment="1">
      <alignment horizontal="center" vertical="center"/>
    </xf>
    <xf numFmtId="164" fontId="9" fillId="0" borderId="0" xfId="0" applyNumberFormat="1" applyFont="1" applyBorder="1" applyAlignment="1">
      <alignment horizontal="center" vertical="center"/>
    </xf>
    <xf numFmtId="164" fontId="9" fillId="0" borderId="11" xfId="0" applyNumberFormat="1" applyFont="1" applyBorder="1" applyAlignment="1">
      <alignment horizontal="center" vertical="center"/>
    </xf>
    <xf numFmtId="1" fontId="0" fillId="0" borderId="0" xfId="0" applyNumberFormat="1" applyFill="1"/>
    <xf numFmtId="0" fontId="9" fillId="0" borderId="0" xfId="0" applyFont="1" applyFill="1" applyAlignment="1">
      <alignment horizontal="center" vertical="center"/>
    </xf>
    <xf numFmtId="164" fontId="9" fillId="16" borderId="0" xfId="0" applyNumberFormat="1" applyFont="1" applyFill="1" applyBorder="1" applyAlignment="1">
      <alignment horizontal="center" vertical="center"/>
    </xf>
    <xf numFmtId="164" fontId="9" fillId="16" borderId="11" xfId="0" applyNumberFormat="1" applyFont="1" applyFill="1" applyBorder="1" applyAlignment="1">
      <alignment horizontal="center" vertical="center"/>
    </xf>
    <xf numFmtId="1" fontId="34" fillId="16" borderId="18" xfId="0" applyNumberFormat="1" applyFont="1" applyFill="1" applyBorder="1" applyAlignment="1">
      <alignment horizontal="center" vertical="center"/>
    </xf>
    <xf numFmtId="1" fontId="34" fillId="16" borderId="22" xfId="0" applyNumberFormat="1" applyFont="1" applyFill="1" applyBorder="1" applyAlignment="1">
      <alignment horizontal="center" vertical="center"/>
    </xf>
    <xf numFmtId="1" fontId="34" fillId="16" borderId="25" xfId="0" applyNumberFormat="1" applyFont="1" applyFill="1" applyBorder="1" applyAlignment="1">
      <alignment horizontal="center" vertical="center"/>
    </xf>
    <xf numFmtId="1" fontId="35" fillId="0" borderId="0" xfId="0" applyNumberFormat="1" applyFont="1" applyFill="1" applyBorder="1" applyAlignment="1">
      <alignment horizontal="right" vertical="center"/>
    </xf>
    <xf numFmtId="0" fontId="3" fillId="0" borderId="14" xfId="0" applyFont="1" applyFill="1" applyBorder="1" applyAlignment="1">
      <alignment horizontal="center" vertical="center"/>
    </xf>
    <xf numFmtId="0" fontId="3" fillId="0" borderId="0" xfId="0" applyFont="1" applyFill="1" applyBorder="1" applyAlignment="1">
      <alignment horizontal="center" vertical="center"/>
    </xf>
    <xf numFmtId="2" fontId="4" fillId="0" borderId="0" xfId="0" applyNumberFormat="1" applyFont="1" applyFill="1" applyBorder="1" applyAlignment="1">
      <alignment horizontal="center" vertical="center"/>
    </xf>
    <xf numFmtId="0" fontId="3" fillId="0" borderId="0" xfId="0" applyFont="1" applyFill="1" applyAlignment="1">
      <alignment horizontal="center" vertical="center"/>
    </xf>
    <xf numFmtId="164" fontId="9" fillId="16" borderId="19" xfId="0" applyNumberFormat="1" applyFont="1" applyFill="1" applyBorder="1" applyAlignment="1">
      <alignment horizontal="center" vertical="center"/>
    </xf>
    <xf numFmtId="164" fontId="9" fillId="16" borderId="23" xfId="0" applyNumberFormat="1" applyFont="1" applyFill="1" applyBorder="1" applyAlignment="1">
      <alignment horizontal="center" vertical="center"/>
    </xf>
    <xf numFmtId="164" fontId="9" fillId="16" borderId="26" xfId="0" applyNumberFormat="1" applyFont="1" applyFill="1" applyBorder="1" applyAlignment="1">
      <alignment horizontal="center" vertical="center"/>
    </xf>
    <xf numFmtId="164" fontId="9" fillId="16" borderId="13" xfId="0" applyNumberFormat="1" applyFont="1" applyFill="1" applyBorder="1" applyAlignment="1">
      <alignment horizontal="center" vertical="center"/>
    </xf>
    <xf numFmtId="164" fontId="9" fillId="0" borderId="13" xfId="0" applyNumberFormat="1" applyFont="1"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164" fontId="9" fillId="16" borderId="20" xfId="0" applyNumberFormat="1" applyFont="1" applyFill="1" applyBorder="1" applyAlignment="1">
      <alignment horizontal="center" vertical="center"/>
    </xf>
    <xf numFmtId="164" fontId="9" fillId="0" borderId="20" xfId="0" applyNumberFormat="1" applyFont="1" applyBorder="1" applyAlignment="1">
      <alignment horizontal="center" vertical="center"/>
    </xf>
    <xf numFmtId="0" fontId="3" fillId="0" borderId="15" xfId="0" applyFont="1" applyFill="1" applyBorder="1" applyAlignment="1">
      <alignment horizontal="center" vertical="center"/>
    </xf>
    <xf numFmtId="164" fontId="9" fillId="16" borderId="18" xfId="0" applyNumberFormat="1" applyFont="1" applyFill="1" applyBorder="1" applyAlignment="1">
      <alignment horizontal="center" vertical="center"/>
    </xf>
    <xf numFmtId="164" fontId="9" fillId="16" borderId="22" xfId="0" applyNumberFormat="1" applyFont="1" applyFill="1" applyBorder="1" applyAlignment="1">
      <alignment horizontal="center" vertical="center"/>
    </xf>
    <xf numFmtId="164" fontId="9" fillId="16" borderId="25" xfId="0" applyNumberFormat="1" applyFont="1" applyFill="1" applyBorder="1" applyAlignment="1">
      <alignment horizontal="center" vertical="center"/>
    </xf>
    <xf numFmtId="0" fontId="3" fillId="0" borderId="0" xfId="0" applyFont="1" applyFill="1" applyBorder="1" applyAlignment="1">
      <alignment vertical="center"/>
    </xf>
    <xf numFmtId="164" fontId="9" fillId="0" borderId="23" xfId="0" applyNumberFormat="1" applyFont="1" applyFill="1" applyBorder="1" applyAlignment="1">
      <alignment horizontal="center" vertical="center"/>
    </xf>
    <xf numFmtId="164" fontId="9" fillId="0" borderId="22" xfId="0" applyNumberFormat="1" applyFont="1" applyFill="1" applyBorder="1" applyAlignment="1">
      <alignment horizontal="center" vertical="center"/>
    </xf>
    <xf numFmtId="164" fontId="9" fillId="0" borderId="26" xfId="0" applyNumberFormat="1" applyFont="1" applyFill="1" applyBorder="1" applyAlignment="1">
      <alignment horizontal="center" vertical="center"/>
    </xf>
    <xf numFmtId="164" fontId="9" fillId="0" borderId="25" xfId="0" applyNumberFormat="1"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9" fillId="0" borderId="19" xfId="0" applyNumberFormat="1" applyFont="1" applyFill="1" applyBorder="1" applyAlignment="1">
      <alignment horizontal="center" vertical="center"/>
    </xf>
    <xf numFmtId="164" fontId="9" fillId="0" borderId="18" xfId="0" applyNumberFormat="1" applyFont="1" applyFill="1" applyBorder="1" applyAlignment="1">
      <alignment horizontal="center" vertical="center"/>
    </xf>
    <xf numFmtId="164" fontId="0" fillId="16" borderId="14" xfId="0" applyNumberFormat="1" applyFill="1" applyBorder="1" applyAlignment="1">
      <alignment horizontal="center" vertical="center"/>
    </xf>
    <xf numFmtId="164" fontId="9" fillId="16" borderId="15" xfId="0" applyNumberFormat="1" applyFont="1" applyFill="1" applyBorder="1" applyAlignment="1">
      <alignment horizontal="center" vertical="center"/>
    </xf>
    <xf numFmtId="164" fontId="9" fillId="16" borderId="14" xfId="0" applyNumberFormat="1" applyFont="1" applyFill="1" applyBorder="1" applyAlignment="1">
      <alignment horizontal="center" vertical="center"/>
    </xf>
    <xf numFmtId="0" fontId="36" fillId="0" borderId="0" xfId="0" applyFont="1" applyBorder="1" applyAlignment="1">
      <alignment vertical="center"/>
    </xf>
    <xf numFmtId="0" fontId="34" fillId="18" borderId="18" xfId="0" applyFont="1" applyFill="1" applyBorder="1" applyAlignment="1">
      <alignment horizontal="center" vertical="center"/>
    </xf>
    <xf numFmtId="0" fontId="34" fillId="18" borderId="22" xfId="0" applyFont="1" applyFill="1" applyBorder="1" applyAlignment="1">
      <alignment horizontal="center" vertical="center"/>
    </xf>
    <xf numFmtId="0" fontId="34" fillId="18" borderId="25" xfId="0" applyFont="1" applyFill="1" applyBorder="1" applyAlignment="1">
      <alignment horizontal="center" vertical="center"/>
    </xf>
    <xf numFmtId="164" fontId="9" fillId="16" borderId="28" xfId="0" applyNumberFormat="1" applyFont="1" applyFill="1" applyBorder="1" applyAlignment="1">
      <alignment horizontal="center" vertical="center"/>
    </xf>
    <xf numFmtId="164" fontId="9" fillId="16" borderId="31" xfId="0" applyNumberFormat="1" applyFont="1" applyFill="1" applyBorder="1" applyAlignment="1">
      <alignment horizontal="center" vertical="center"/>
    </xf>
    <xf numFmtId="164" fontId="9" fillId="0" borderId="28" xfId="0" applyNumberFormat="1" applyFont="1" applyFill="1" applyBorder="1" applyAlignment="1">
      <alignment horizontal="center" vertical="center"/>
    </xf>
    <xf numFmtId="164" fontId="9" fillId="0" borderId="31" xfId="0" applyNumberFormat="1" applyFont="1" applyFill="1" applyBorder="1" applyAlignment="1">
      <alignment horizontal="center" vertical="center"/>
    </xf>
    <xf numFmtId="0" fontId="0" fillId="0" borderId="18"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3" fillId="0" borderId="15" xfId="0" applyFont="1" applyFill="1" applyBorder="1" applyAlignment="1">
      <alignment horizontal="center" vertical="center"/>
    </xf>
    <xf numFmtId="164" fontId="9" fillId="16" borderId="18" xfId="0" applyNumberFormat="1" applyFont="1" applyFill="1" applyBorder="1" applyAlignment="1">
      <alignment horizontal="center" vertical="center"/>
    </xf>
    <xf numFmtId="164" fontId="9" fillId="16" borderId="22" xfId="0" applyNumberFormat="1" applyFont="1" applyFill="1" applyBorder="1" applyAlignment="1">
      <alignment horizontal="center" vertical="center"/>
    </xf>
    <xf numFmtId="164" fontId="9" fillId="16" borderId="25" xfId="0" applyNumberFormat="1" applyFont="1" applyFill="1" applyBorder="1" applyAlignment="1">
      <alignment horizontal="center" vertical="center"/>
    </xf>
    <xf numFmtId="0" fontId="0" fillId="19" borderId="0" xfId="0" applyFill="1" applyBorder="1" applyAlignment="1">
      <alignment horizontal="center" vertical="center"/>
    </xf>
    <xf numFmtId="0" fontId="3" fillId="19" borderId="0" xfId="0" applyFont="1" applyFill="1" applyBorder="1" applyAlignment="1">
      <alignment horizontal="center" vertical="center"/>
    </xf>
    <xf numFmtId="0" fontId="0" fillId="19" borderId="0" xfId="0" applyFill="1" applyBorder="1"/>
    <xf numFmtId="164" fontId="0" fillId="19" borderId="0" xfId="0" applyNumberFormat="1" applyFill="1" applyBorder="1" applyAlignment="1">
      <alignment horizontal="center" vertical="center"/>
    </xf>
    <xf numFmtId="165" fontId="0" fillId="19" borderId="0" xfId="0" applyNumberFormat="1" applyFont="1" applyFill="1" applyBorder="1" applyAlignment="1">
      <alignment horizontal="center" vertical="center"/>
    </xf>
    <xf numFmtId="2" fontId="0" fillId="19" borderId="0" xfId="0" applyNumberFormat="1" applyFill="1" applyBorder="1" applyAlignment="1">
      <alignment horizontal="center" vertical="center"/>
    </xf>
    <xf numFmtId="2" fontId="0" fillId="19" borderId="0" xfId="0" applyNumberFormat="1" applyFill="1" applyBorder="1"/>
    <xf numFmtId="164" fontId="2" fillId="19" borderId="0" xfId="0" applyNumberFormat="1" applyFont="1" applyFill="1" applyBorder="1" applyAlignment="1">
      <alignment horizontal="center" vertical="center"/>
    </xf>
    <xf numFmtId="0" fontId="3" fillId="19" borderId="37" xfId="0" applyFont="1" applyFill="1" applyBorder="1" applyAlignment="1">
      <alignment horizontal="center" vertical="center"/>
    </xf>
    <xf numFmtId="0" fontId="0" fillId="19" borderId="38" xfId="0" applyFill="1" applyBorder="1"/>
    <xf numFmtId="164" fontId="0" fillId="19" borderId="37" xfId="0" applyNumberFormat="1" applyFill="1" applyBorder="1" applyAlignment="1">
      <alignment horizontal="center" vertical="center"/>
    </xf>
    <xf numFmtId="0" fontId="0" fillId="19" borderId="37" xfId="0" applyFill="1" applyBorder="1"/>
    <xf numFmtId="165" fontId="0" fillId="19" borderId="37" xfId="0" applyNumberFormat="1" applyFont="1" applyFill="1" applyBorder="1" applyAlignment="1">
      <alignment horizontal="center" vertical="center"/>
    </xf>
    <xf numFmtId="165" fontId="0" fillId="19" borderId="39" xfId="0" applyNumberFormat="1" applyFont="1" applyFill="1" applyBorder="1" applyAlignment="1">
      <alignment horizontal="center" vertical="center"/>
    </xf>
    <xf numFmtId="164" fontId="0" fillId="19" borderId="40" xfId="0" applyNumberFormat="1" applyFill="1" applyBorder="1" applyAlignment="1">
      <alignment horizontal="center" vertical="center"/>
    </xf>
    <xf numFmtId="0" fontId="0" fillId="19" borderId="40" xfId="0" applyFill="1" applyBorder="1"/>
    <xf numFmtId="0" fontId="0" fillId="19" borderId="41" xfId="0" applyFill="1" applyBorder="1"/>
    <xf numFmtId="0" fontId="3" fillId="20" borderId="18" xfId="0" applyFont="1" applyFill="1" applyBorder="1" applyAlignment="1">
      <alignment horizontal="center" vertical="center"/>
    </xf>
    <xf numFmtId="0" fontId="4" fillId="20" borderId="15" xfId="0" applyFont="1" applyFill="1" applyBorder="1" applyAlignment="1">
      <alignment horizontal="center" vertical="center" wrapText="1"/>
    </xf>
    <xf numFmtId="0" fontId="4" fillId="20" borderId="14" xfId="0" applyFont="1" applyFill="1" applyBorder="1" applyAlignment="1">
      <alignment horizontal="center" vertical="center" wrapText="1"/>
    </xf>
    <xf numFmtId="0" fontId="4" fillId="20" borderId="16" xfId="0" applyFont="1" applyFill="1" applyBorder="1" applyAlignment="1">
      <alignment horizontal="center" vertical="center" wrapText="1"/>
    </xf>
    <xf numFmtId="164" fontId="9" fillId="0" borderId="30" xfId="0" applyNumberFormat="1" applyFont="1" applyFill="1" applyBorder="1" applyAlignment="1">
      <alignment horizontal="center" vertical="center"/>
    </xf>
    <xf numFmtId="164" fontId="9" fillId="16" borderId="32" xfId="0" applyNumberFormat="1" applyFont="1" applyFill="1" applyBorder="1" applyAlignment="1">
      <alignment horizontal="center" vertical="center"/>
    </xf>
    <xf numFmtId="164" fontId="9" fillId="0" borderId="11" xfId="0" applyNumberFormat="1" applyFont="1" applyFill="1" applyBorder="1" applyAlignment="1">
      <alignment horizontal="center" vertical="center"/>
    </xf>
    <xf numFmtId="164" fontId="9" fillId="0" borderId="6" xfId="0" applyNumberFormat="1" applyFont="1" applyFill="1" applyBorder="1" applyAlignment="1">
      <alignment horizontal="center" vertical="center"/>
    </xf>
    <xf numFmtId="0" fontId="0" fillId="0" borderId="24"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164" fontId="9" fillId="0" borderId="20" xfId="0" applyNumberFormat="1" applyFont="1" applyFill="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164" fontId="9" fillId="0" borderId="13" xfId="0" applyNumberFormat="1" applyFont="1" applyFill="1" applyBorder="1" applyAlignment="1">
      <alignment horizontal="center" vertical="center"/>
    </xf>
    <xf numFmtId="0" fontId="0" fillId="0" borderId="13" xfId="0" applyBorder="1" applyAlignment="1">
      <alignment horizontal="center" vertical="center"/>
    </xf>
    <xf numFmtId="0" fontId="0" fillId="0" borderId="27" xfId="0" applyBorder="1" applyAlignment="1">
      <alignment horizontal="center" vertical="center"/>
    </xf>
    <xf numFmtId="164" fontId="9" fillId="0" borderId="19" xfId="0" applyNumberFormat="1" applyFont="1" applyBorder="1" applyAlignment="1">
      <alignment horizontal="center" vertical="center"/>
    </xf>
    <xf numFmtId="164" fontId="9" fillId="0" borderId="28" xfId="0" applyNumberFormat="1" applyFont="1" applyBorder="1" applyAlignment="1">
      <alignment horizontal="center" vertical="center"/>
    </xf>
    <xf numFmtId="0" fontId="3" fillId="8" borderId="0" xfId="0" applyFont="1" applyFill="1" applyAlignment="1">
      <alignment wrapText="1"/>
    </xf>
    <xf numFmtId="0" fontId="4" fillId="6" borderId="0" xfId="0" applyFont="1" applyFill="1" applyAlignment="1" applyProtection="1">
      <alignment horizontal="left"/>
    </xf>
    <xf numFmtId="164" fontId="9" fillId="16" borderId="0" xfId="0" applyNumberFormat="1" applyFont="1" applyFill="1" applyAlignment="1">
      <alignment horizontal="center" vertical="center"/>
    </xf>
    <xf numFmtId="0" fontId="5" fillId="19" borderId="37" xfId="1" applyFill="1" applyBorder="1"/>
    <xf numFmtId="10" fontId="0" fillId="19" borderId="0" xfId="0" applyNumberFormat="1" applyFill="1" applyBorder="1" applyAlignment="1">
      <alignment horizontal="center" vertical="center"/>
    </xf>
    <xf numFmtId="167" fontId="9" fillId="0" borderId="0" xfId="0" applyNumberFormat="1" applyFont="1" applyFill="1" applyAlignment="1">
      <alignment horizontal="center" vertical="center"/>
    </xf>
    <xf numFmtId="164" fontId="9" fillId="0" borderId="21"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9" fillId="0" borderId="27" xfId="0" applyNumberFormat="1" applyFont="1" applyFill="1" applyBorder="1" applyAlignment="1">
      <alignment horizontal="center" vertical="center"/>
    </xf>
    <xf numFmtId="167" fontId="9" fillId="0" borderId="18" xfId="0" applyNumberFormat="1" applyFont="1" applyBorder="1" applyAlignment="1">
      <alignment horizontal="center" vertical="center"/>
    </xf>
    <xf numFmtId="167" fontId="9" fillId="0" borderId="22" xfId="0" applyNumberFormat="1" applyFont="1" applyBorder="1" applyAlignment="1">
      <alignment horizontal="center" vertical="center"/>
    </xf>
    <xf numFmtId="167" fontId="9" fillId="0" borderId="31" xfId="0" applyNumberFormat="1" applyFont="1" applyBorder="1" applyAlignment="1">
      <alignment horizontal="center" vertical="center"/>
    </xf>
    <xf numFmtId="167" fontId="9" fillId="0" borderId="25" xfId="0" applyNumberFormat="1" applyFont="1" applyBorder="1" applyAlignment="1">
      <alignment horizontal="center" vertical="center"/>
    </xf>
    <xf numFmtId="0" fontId="9" fillId="16" borderId="0" xfId="0" applyFont="1" applyFill="1" applyAlignment="1">
      <alignment horizontal="left" vertical="center"/>
    </xf>
    <xf numFmtId="0" fontId="1" fillId="16" borderId="0" xfId="0" applyFont="1" applyFill="1" applyAlignment="1">
      <alignment wrapText="1"/>
    </xf>
    <xf numFmtId="0" fontId="43" fillId="16" borderId="0" xfId="3" applyFill="1" applyAlignment="1">
      <alignment wrapText="1"/>
    </xf>
    <xf numFmtId="0" fontId="2" fillId="16" borderId="0" xfId="0" applyFont="1" applyFill="1"/>
    <xf numFmtId="0" fontId="9" fillId="16" borderId="0" xfId="0" applyFont="1" applyFill="1"/>
    <xf numFmtId="0" fontId="16" fillId="9" borderId="2" xfId="0" applyFont="1"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14" borderId="5" xfId="0" applyFill="1" applyBorder="1" applyAlignment="1">
      <alignment horizontal="justify" vertical="center" wrapText="1"/>
    </xf>
    <xf numFmtId="0" fontId="0" fillId="14" borderId="6" xfId="0" applyFill="1" applyBorder="1" applyAlignment="1">
      <alignment horizontal="justify" vertical="center" wrapText="1"/>
    </xf>
    <xf numFmtId="0" fontId="0" fillId="14" borderId="7" xfId="0" applyFill="1" applyBorder="1" applyAlignment="1">
      <alignment horizontal="justify" vertical="center" wrapText="1"/>
    </xf>
    <xf numFmtId="0" fontId="0" fillId="14" borderId="8" xfId="0" applyFill="1" applyBorder="1" applyAlignment="1">
      <alignment horizontal="justify" vertical="center" wrapText="1"/>
    </xf>
    <xf numFmtId="0" fontId="0" fillId="14" borderId="0" xfId="0" applyFill="1" applyBorder="1" applyAlignment="1">
      <alignment horizontal="justify" vertical="center" wrapText="1"/>
    </xf>
    <xf numFmtId="0" fontId="0" fillId="14" borderId="9" xfId="0" applyFill="1" applyBorder="1" applyAlignment="1">
      <alignment horizontal="justify" vertical="center" wrapText="1"/>
    </xf>
    <xf numFmtId="0" fontId="0" fillId="14" borderId="10" xfId="0" applyFill="1" applyBorder="1" applyAlignment="1">
      <alignment horizontal="justify" vertical="center" wrapText="1"/>
    </xf>
    <xf numFmtId="0" fontId="0" fillId="14" borderId="11" xfId="0" applyFill="1" applyBorder="1" applyAlignment="1">
      <alignment horizontal="justify" vertical="center" wrapText="1"/>
    </xf>
    <xf numFmtId="0" fontId="0" fillId="14" borderId="12" xfId="0" applyFill="1" applyBorder="1" applyAlignment="1">
      <alignment horizontal="justify" vertical="center" wrapText="1"/>
    </xf>
    <xf numFmtId="49" fontId="15" fillId="0" borderId="0" xfId="0" applyNumberFormat="1" applyFont="1" applyAlignment="1">
      <alignment horizontal="center" vertical="center"/>
    </xf>
    <xf numFmtId="0" fontId="16" fillId="10" borderId="2" xfId="0" applyFont="1" applyFill="1" applyBorder="1" applyAlignment="1">
      <alignment horizontal="center"/>
    </xf>
    <xf numFmtId="0" fontId="0" fillId="10" borderId="3" xfId="0" applyFill="1" applyBorder="1" applyAlignment="1">
      <alignment horizontal="center"/>
    </xf>
    <xf numFmtId="0" fontId="0" fillId="10" borderId="4" xfId="0" applyFill="1" applyBorder="1" applyAlignment="1">
      <alignment horizontal="center"/>
    </xf>
    <xf numFmtId="0" fontId="0" fillId="16" borderId="2" xfId="0" applyFill="1" applyBorder="1" applyAlignment="1">
      <alignment horizontal="center"/>
    </xf>
    <xf numFmtId="0" fontId="0" fillId="16" borderId="3" xfId="0" applyFill="1" applyBorder="1" applyAlignment="1">
      <alignment horizontal="center"/>
    </xf>
    <xf numFmtId="0" fontId="16" fillId="11" borderId="2" xfId="0" applyFont="1" applyFill="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2" borderId="5" xfId="0" applyFill="1" applyBorder="1" applyAlignment="1">
      <alignment horizontal="justify" vertical="center" wrapText="1"/>
    </xf>
    <xf numFmtId="0" fontId="0" fillId="12" borderId="6" xfId="0" applyFill="1" applyBorder="1" applyAlignment="1">
      <alignment horizontal="justify" vertical="center" wrapText="1"/>
    </xf>
    <xf numFmtId="0" fontId="0" fillId="12" borderId="7" xfId="0" applyFill="1" applyBorder="1" applyAlignment="1">
      <alignment horizontal="justify" vertical="center" wrapText="1"/>
    </xf>
    <xf numFmtId="0" fontId="0" fillId="12" borderId="8" xfId="0" applyFill="1" applyBorder="1" applyAlignment="1">
      <alignment horizontal="justify" vertical="center" wrapText="1"/>
    </xf>
    <xf numFmtId="0" fontId="0" fillId="12" borderId="0" xfId="0" applyFill="1" applyBorder="1" applyAlignment="1">
      <alignment horizontal="justify" vertical="center" wrapText="1"/>
    </xf>
    <xf numFmtId="0" fontId="0" fillId="12" borderId="9" xfId="0" applyFill="1" applyBorder="1" applyAlignment="1">
      <alignment horizontal="justify" vertical="center" wrapText="1"/>
    </xf>
    <xf numFmtId="0" fontId="0" fillId="12" borderId="10" xfId="0" applyFill="1" applyBorder="1" applyAlignment="1">
      <alignment horizontal="justify" vertical="center" wrapText="1"/>
    </xf>
    <xf numFmtId="0" fontId="0" fillId="12" borderId="11" xfId="0" applyFill="1" applyBorder="1" applyAlignment="1">
      <alignment horizontal="justify" vertical="center" wrapText="1"/>
    </xf>
    <xf numFmtId="0" fontId="0" fillId="12" borderId="12" xfId="0" applyFill="1" applyBorder="1" applyAlignment="1">
      <alignment horizontal="justify" vertical="center" wrapText="1"/>
    </xf>
    <xf numFmtId="0" fontId="16" fillId="8" borderId="2" xfId="0" applyFont="1" applyFill="1" applyBorder="1" applyAlignment="1">
      <alignment horizontal="center"/>
    </xf>
    <xf numFmtId="0" fontId="0" fillId="8" borderId="3" xfId="0" applyFill="1" applyBorder="1" applyAlignment="1">
      <alignment horizontal="center"/>
    </xf>
    <xf numFmtId="0" fontId="0" fillId="8" borderId="4" xfId="0" applyFill="1" applyBorder="1" applyAlignment="1">
      <alignment horizontal="center"/>
    </xf>
    <xf numFmtId="49" fontId="0" fillId="13" borderId="5" xfId="0" applyNumberFormat="1" applyFill="1" applyBorder="1" applyAlignment="1">
      <alignment vertical="center" wrapText="1"/>
    </xf>
    <xf numFmtId="49" fontId="0" fillId="13" borderId="6" xfId="0" applyNumberFormat="1" applyFill="1" applyBorder="1" applyAlignment="1">
      <alignment vertical="center" wrapText="1"/>
    </xf>
    <xf numFmtId="49" fontId="0" fillId="13" borderId="7" xfId="0" applyNumberFormat="1" applyFill="1" applyBorder="1" applyAlignment="1">
      <alignment vertical="center" wrapText="1"/>
    </xf>
    <xf numFmtId="49" fontId="0" fillId="13" borderId="8" xfId="0" applyNumberFormat="1" applyFill="1" applyBorder="1" applyAlignment="1">
      <alignment vertical="center" wrapText="1"/>
    </xf>
    <xf numFmtId="49" fontId="0" fillId="13" borderId="0" xfId="0" applyNumberFormat="1" applyFill="1" applyBorder="1" applyAlignment="1">
      <alignment vertical="center" wrapText="1"/>
    </xf>
    <xf numFmtId="49" fontId="0" fillId="13" borderId="9" xfId="0" applyNumberFormat="1" applyFill="1" applyBorder="1" applyAlignment="1">
      <alignment vertical="center" wrapText="1"/>
    </xf>
    <xf numFmtId="49" fontId="0" fillId="13" borderId="10" xfId="0" applyNumberFormat="1" applyFill="1" applyBorder="1" applyAlignment="1">
      <alignment vertical="center" wrapText="1"/>
    </xf>
    <xf numFmtId="49" fontId="0" fillId="13" borderId="11" xfId="0" applyNumberFormat="1" applyFill="1" applyBorder="1" applyAlignment="1">
      <alignment vertical="center" wrapText="1"/>
    </xf>
    <xf numFmtId="49" fontId="0" fillId="13" borderId="12" xfId="0" applyNumberFormat="1" applyFill="1" applyBorder="1" applyAlignment="1">
      <alignment vertical="center" wrapText="1"/>
    </xf>
    <xf numFmtId="0" fontId="39" fillId="0" borderId="15" xfId="0" applyFont="1" applyFill="1" applyBorder="1" applyAlignment="1">
      <alignment horizontal="center" vertical="center"/>
    </xf>
    <xf numFmtId="0" fontId="39" fillId="0" borderId="16" xfId="0" applyFont="1" applyFill="1" applyBorder="1" applyAlignment="1">
      <alignment horizontal="center" vertical="center"/>
    </xf>
    <xf numFmtId="0" fontId="39" fillId="0" borderId="17" xfId="0" applyFont="1" applyFill="1" applyBorder="1" applyAlignment="1">
      <alignment horizontal="center" vertical="center"/>
    </xf>
    <xf numFmtId="0" fontId="37" fillId="0" borderId="15" xfId="0" applyFont="1" applyBorder="1" applyAlignment="1">
      <alignment horizontal="center" vertical="center"/>
    </xf>
    <xf numFmtId="0" fontId="37" fillId="0" borderId="16" xfId="0" applyFont="1" applyBorder="1" applyAlignment="1">
      <alignment horizontal="center" vertical="center"/>
    </xf>
    <xf numFmtId="0" fontId="37" fillId="0" borderId="17" xfId="0" applyFont="1" applyBorder="1" applyAlignment="1">
      <alignment horizontal="center" vertical="center"/>
    </xf>
    <xf numFmtId="0" fontId="3" fillId="20" borderId="18" xfId="0" applyFont="1" applyFill="1" applyBorder="1" applyAlignment="1">
      <alignment horizontal="center" vertical="center" wrapText="1"/>
    </xf>
    <xf numFmtId="0" fontId="3" fillId="20" borderId="25" xfId="0" applyFont="1" applyFill="1" applyBorder="1" applyAlignment="1">
      <alignment horizontal="center" vertical="center" wrapText="1"/>
    </xf>
    <xf numFmtId="0" fontId="3" fillId="20" borderId="15" xfId="0" applyFont="1" applyFill="1" applyBorder="1" applyAlignment="1">
      <alignment horizontal="center" vertical="center"/>
    </xf>
    <xf numFmtId="0" fontId="3" fillId="20" borderId="17" xfId="0" applyFont="1" applyFill="1" applyBorder="1" applyAlignment="1">
      <alignment horizontal="center" vertical="center"/>
    </xf>
    <xf numFmtId="0" fontId="3" fillId="20" borderId="18" xfId="0" applyFont="1" applyFill="1" applyBorder="1" applyAlignment="1">
      <alignment horizontal="center" vertical="center"/>
    </xf>
    <xf numFmtId="0" fontId="3" fillId="20" borderId="25" xfId="0" applyFont="1" applyFill="1" applyBorder="1" applyAlignment="1">
      <alignment horizontal="center" vertical="center"/>
    </xf>
    <xf numFmtId="0" fontId="34" fillId="18" borderId="18" xfId="0" applyFont="1" applyFill="1" applyBorder="1" applyAlignment="1">
      <alignment horizontal="center" vertical="center"/>
    </xf>
    <xf numFmtId="0" fontId="34" fillId="18" borderId="22" xfId="0" applyFont="1" applyFill="1" applyBorder="1" applyAlignment="1">
      <alignment horizontal="center" vertical="center"/>
    </xf>
    <xf numFmtId="0" fontId="34" fillId="18" borderId="25" xfId="0" applyFont="1" applyFill="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0" fontId="9" fillId="0" borderId="29" xfId="0" applyFont="1" applyBorder="1" applyAlignment="1">
      <alignment horizontal="center" vertical="center"/>
    </xf>
    <xf numFmtId="164" fontId="9" fillId="0" borderId="18" xfId="0" applyNumberFormat="1" applyFont="1" applyBorder="1" applyAlignment="1">
      <alignment horizontal="center" vertical="center"/>
    </xf>
    <xf numFmtId="164" fontId="9" fillId="0" borderId="22" xfId="0" applyNumberFormat="1" applyFont="1" applyBorder="1" applyAlignment="1">
      <alignment horizontal="center" vertical="center"/>
    </xf>
    <xf numFmtId="164" fontId="9" fillId="0" borderId="31" xfId="0" applyNumberFormat="1" applyFont="1" applyBorder="1" applyAlignment="1">
      <alignment horizontal="center" vertical="center"/>
    </xf>
    <xf numFmtId="0" fontId="9" fillId="0" borderId="33" xfId="0" applyFont="1" applyBorder="1" applyAlignment="1">
      <alignment horizontal="center" vertical="center"/>
    </xf>
    <xf numFmtId="164" fontId="9" fillId="0" borderId="32" xfId="0" applyNumberFormat="1" applyFont="1" applyBorder="1" applyAlignment="1">
      <alignment horizontal="center" vertical="center"/>
    </xf>
    <xf numFmtId="0" fontId="9" fillId="0" borderId="27" xfId="0" applyFont="1" applyBorder="1" applyAlignment="1">
      <alignment horizontal="center" vertical="center"/>
    </xf>
    <xf numFmtId="164" fontId="9" fillId="0" borderId="25" xfId="0" applyNumberFormat="1" applyFont="1" applyBorder="1" applyAlignment="1">
      <alignment horizontal="center" vertical="center"/>
    </xf>
    <xf numFmtId="0" fontId="39" fillId="0" borderId="15" xfId="0" applyFont="1" applyBorder="1" applyAlignment="1">
      <alignment horizontal="center" vertical="center"/>
    </xf>
    <xf numFmtId="0" fontId="39" fillId="0" borderId="16" xfId="0" applyFont="1" applyBorder="1" applyAlignment="1">
      <alignment horizontal="center" vertical="center"/>
    </xf>
    <xf numFmtId="0" fontId="39" fillId="0" borderId="17" xfId="0" applyFont="1" applyBorder="1" applyAlignment="1">
      <alignment horizontal="center" vertical="center"/>
    </xf>
    <xf numFmtId="167" fontId="32" fillId="0" borderId="0" xfId="0" applyNumberFormat="1" applyFont="1" applyFill="1" applyBorder="1" applyAlignment="1">
      <alignment horizontal="center" vertical="center"/>
    </xf>
    <xf numFmtId="0" fontId="15" fillId="0" borderId="34" xfId="1" applyFont="1" applyFill="1" applyBorder="1" applyAlignment="1">
      <alignment horizontal="center" wrapText="1"/>
    </xf>
    <xf numFmtId="0" fontId="15" fillId="0" borderId="35" xfId="1" applyFont="1" applyFill="1" applyBorder="1" applyAlignment="1">
      <alignment horizontal="center" wrapText="1"/>
    </xf>
    <xf numFmtId="0" fontId="15" fillId="0" borderId="36" xfId="1" applyFont="1" applyFill="1" applyBorder="1" applyAlignment="1">
      <alignment horizontal="center" wrapText="1"/>
    </xf>
    <xf numFmtId="0" fontId="15" fillId="0" borderId="37" xfId="1" applyFont="1" applyFill="1" applyBorder="1" applyAlignment="1">
      <alignment horizontal="center" wrapText="1"/>
    </xf>
    <xf numFmtId="0" fontId="15" fillId="0" borderId="0" xfId="1" applyFont="1" applyFill="1" applyBorder="1" applyAlignment="1">
      <alignment horizontal="center" wrapText="1"/>
    </xf>
    <xf numFmtId="0" fontId="15" fillId="0" borderId="38" xfId="1" applyFont="1" applyFill="1" applyBorder="1" applyAlignment="1">
      <alignment horizontal="center" wrapText="1"/>
    </xf>
    <xf numFmtId="0" fontId="15" fillId="0" borderId="42" xfId="1" applyFont="1" applyFill="1" applyBorder="1" applyAlignment="1">
      <alignment horizontal="center" wrapText="1"/>
    </xf>
    <xf numFmtId="0" fontId="15" fillId="0" borderId="13" xfId="1" applyFont="1" applyFill="1" applyBorder="1" applyAlignment="1">
      <alignment horizontal="center" wrapText="1"/>
    </xf>
    <xf numFmtId="0" fontId="15" fillId="0" borderId="43" xfId="1" applyFont="1" applyFill="1" applyBorder="1" applyAlignment="1">
      <alignment horizontal="center" wrapText="1"/>
    </xf>
  </cellXfs>
  <cellStyles count="4">
    <cellStyle name="Collegamento ipertestuale" xfId="3" builtinId="8"/>
    <cellStyle name="Neutrale" xfId="2" builtinId="28"/>
    <cellStyle name="Normale" xfId="0" builtinId="0"/>
    <cellStyle name="Valore valido" xfId="1" builtinId="26"/>
  </cellStyles>
  <dxfs count="0"/>
  <tableStyles count="0" defaultTableStyle="TableStyleMedium2" defaultPivotStyle="PivotStyleLight16"/>
  <colors>
    <mruColors>
      <color rgb="FFFFA7A7"/>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Octane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42384877540100058"/>
                  <c:y val="0.53169302591331413"/>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40684674622208467"/>
                  <c:y val="0.42063810278817715"/>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Curves'!$B$3:$B$14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Curves'!$C$3:$C$14</c:f>
              <c:numCache>
                <c:formatCode>General</c:formatCode>
                <c:ptCount val="12"/>
                <c:pt idx="0">
                  <c:v>3.442546366827795E-2</c:v>
                </c:pt>
                <c:pt idx="1">
                  <c:v>7.2058550569390548E-2</c:v>
                </c:pt>
                <c:pt idx="2">
                  <c:v>9.8658049956360835E-2</c:v>
                </c:pt>
                <c:pt idx="3">
                  <c:v>0.12379583507935024</c:v>
                </c:pt>
                <c:pt idx="4">
                  <c:v>0.16479838321764181</c:v>
                </c:pt>
                <c:pt idx="5">
                  <c:v>0.4083144076118933</c:v>
                </c:pt>
                <c:pt idx="6">
                  <c:v>0.84712185619812441</c:v>
                </c:pt>
                <c:pt idx="7">
                  <c:v>1.0822515718743735</c:v>
                </c:pt>
                <c:pt idx="8">
                  <c:v>1.6359667409998708</c:v>
                </c:pt>
                <c:pt idx="9">
                  <c:v>1.9903025400559826</c:v>
                </c:pt>
                <c:pt idx="10">
                  <c:v>5.2056130246602628</c:v>
                </c:pt>
                <c:pt idx="11">
                  <c:v>9.8533976335062192</c:v>
                </c:pt>
              </c:numCache>
            </c:numRef>
          </c:yVal>
          <c:smooth val="0"/>
          <c:extLst>
            <c:ext xmlns:c16="http://schemas.microsoft.com/office/drawing/2014/chart" uri="{C3380CC4-5D6E-409C-BE32-E72D297353CC}">
              <c16:uniqueId val="{00000000-7281-4553-9FB0-E885DC901B74}"/>
            </c:ext>
          </c:extLst>
        </c:ser>
        <c:dLbls>
          <c:showLegendKey val="0"/>
          <c:showVal val="0"/>
          <c:showCatName val="0"/>
          <c:showSerName val="0"/>
          <c:showPercent val="0"/>
          <c:showBubbleSize val="0"/>
        </c:dLbls>
        <c:axId val="235203656"/>
        <c:axId val="235204048"/>
      </c:scatterChart>
      <c:valAx>
        <c:axId val="235203656"/>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5204048"/>
        <c:crosses val="autoZero"/>
        <c:crossBetween val="midCat"/>
      </c:valAx>
      <c:valAx>
        <c:axId val="235204048"/>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5203656"/>
        <c:crosses val="autoZero"/>
        <c:crossBetween val="midCat"/>
      </c:valAx>
      <c:spPr>
        <a:noFill/>
        <a:ln>
          <a:noFill/>
        </a:ln>
        <a:effectLst/>
      </c:spPr>
    </c:plotArea>
    <c:legend>
      <c:legendPos val="r"/>
      <c:layout>
        <c:manualLayout>
          <c:xMode val="edge"/>
          <c:yMode val="edge"/>
          <c:x val="0.71832450100572487"/>
          <c:y val="0.20451149195174065"/>
          <c:w val="0.25695237501888152"/>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6-methyl-5-hepten-2-one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Curves'!$BD$3:$BD$14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Curves'!$BE$3:$BE$14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BF33-47AC-8723-C13E21DFF754}"/>
            </c:ext>
          </c:extLst>
        </c:ser>
        <c:dLbls>
          <c:showLegendKey val="0"/>
          <c:showVal val="0"/>
          <c:showCatName val="0"/>
          <c:showSerName val="0"/>
          <c:showPercent val="0"/>
          <c:showBubbleSize val="0"/>
        </c:dLbls>
        <c:axId val="239266640"/>
        <c:axId val="239267032"/>
      </c:scatterChart>
      <c:valAx>
        <c:axId val="23926664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267032"/>
        <c:crosses val="autoZero"/>
        <c:crossBetween val="midCat"/>
      </c:valAx>
      <c:valAx>
        <c:axId val="239267032"/>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266640"/>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1-hexanol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Curves'!$BJ$6:$BJ$17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Curves'!$BK$6:$BK$17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9A91-44AD-B1DD-2BE6C672226A}"/>
            </c:ext>
          </c:extLst>
        </c:ser>
        <c:dLbls>
          <c:showLegendKey val="0"/>
          <c:showVal val="0"/>
          <c:showCatName val="0"/>
          <c:showSerName val="0"/>
          <c:showPercent val="0"/>
          <c:showBubbleSize val="0"/>
        </c:dLbls>
        <c:axId val="239267816"/>
        <c:axId val="239268208"/>
      </c:scatterChart>
      <c:valAx>
        <c:axId val="239267816"/>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268208"/>
        <c:crosses val="autoZero"/>
        <c:crossBetween val="midCat"/>
      </c:valAx>
      <c:valAx>
        <c:axId val="239268208"/>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267816"/>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Nonanal</a:t>
            </a:r>
            <a:r>
              <a:rPr lang="en-GB" sz="1400" b="1" i="0" u="none" strike="noStrike" baseline="0"/>
              <a:t> </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Curves'!$BP$6:$BP$17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Curves'!$BQ$6:$BQ$17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EB75-46F2-9DEA-34070AE89BAF}"/>
            </c:ext>
          </c:extLst>
        </c:ser>
        <c:dLbls>
          <c:showLegendKey val="0"/>
          <c:showVal val="0"/>
          <c:showCatName val="0"/>
          <c:showSerName val="0"/>
          <c:showPercent val="0"/>
          <c:showBubbleSize val="0"/>
        </c:dLbls>
        <c:axId val="239596888"/>
        <c:axId val="239597280"/>
      </c:scatterChart>
      <c:valAx>
        <c:axId val="23959688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597280"/>
        <c:crosses val="autoZero"/>
        <c:crossBetween val="midCat"/>
      </c:valAx>
      <c:valAx>
        <c:axId val="239597280"/>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596888"/>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1-octen-3-ol</a:t>
            </a:r>
            <a:r>
              <a:rPr lang="en-GB" sz="1400" b="1" i="0" u="none" strike="noStrike" baseline="0"/>
              <a:t> </a:t>
            </a:r>
            <a:endParaRPr lang="en-GB" b="1"/>
          </a:p>
        </c:rich>
      </c:tx>
      <c:layout>
        <c:manualLayout>
          <c:xMode val="edge"/>
          <c:yMode val="edge"/>
          <c:x val="0.42530132626536604"/>
          <c:y val="2.11143675512626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Curves'!$BV$6:$BV$17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Curves'!$BW$6:$BW$17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E736-4E44-B1EB-232CBE3D66CD}"/>
            </c:ext>
          </c:extLst>
        </c:ser>
        <c:dLbls>
          <c:showLegendKey val="0"/>
          <c:showVal val="0"/>
          <c:showCatName val="0"/>
          <c:showSerName val="0"/>
          <c:showPercent val="0"/>
          <c:showBubbleSize val="0"/>
        </c:dLbls>
        <c:axId val="239598064"/>
        <c:axId val="239598456"/>
      </c:scatterChart>
      <c:valAx>
        <c:axId val="239598064"/>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598456"/>
        <c:crosses val="autoZero"/>
        <c:crossBetween val="midCat"/>
      </c:valAx>
      <c:valAx>
        <c:axId val="239598456"/>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598064"/>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(E, E)-2,4-hexadienal</a:t>
            </a:r>
            <a:endParaRPr lang="en-GB" b="1"/>
          </a:p>
        </c:rich>
      </c:tx>
      <c:layout>
        <c:manualLayout>
          <c:xMode val="edge"/>
          <c:yMode val="edge"/>
          <c:x val="0.42530132626536604"/>
          <c:y val="2.11143675512626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Curves'!$CB$3:$CB$14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Curves'!$CC$3:$CC$14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385D-471B-AA64-0C0BCA348A10}"/>
            </c:ext>
          </c:extLst>
        </c:ser>
        <c:dLbls>
          <c:showLegendKey val="0"/>
          <c:showVal val="0"/>
          <c:showCatName val="0"/>
          <c:showSerName val="0"/>
          <c:showPercent val="0"/>
          <c:showBubbleSize val="0"/>
        </c:dLbls>
        <c:axId val="239599240"/>
        <c:axId val="239599632"/>
      </c:scatterChart>
      <c:valAx>
        <c:axId val="23959924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599632"/>
        <c:crosses val="autoZero"/>
        <c:crossBetween val="midCat"/>
      </c:valAx>
      <c:valAx>
        <c:axId val="239599632"/>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599240"/>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Acetic acid</a:t>
            </a:r>
            <a:r>
              <a:rPr lang="en-GB" sz="1400" b="1" i="0" u="none" strike="noStrike" baseline="0"/>
              <a:t> </a:t>
            </a:r>
            <a:endParaRPr lang="en-GB" b="1"/>
          </a:p>
        </c:rich>
      </c:tx>
      <c:layout>
        <c:manualLayout>
          <c:xMode val="edge"/>
          <c:yMode val="edge"/>
          <c:x val="0.42530132626536604"/>
          <c:y val="2.11143675512626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Curves'!$CH$6:$CH$17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Curves'!$CI$6:$CI$17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C2FC-49B2-959C-04C7F5C48B11}"/>
            </c:ext>
          </c:extLst>
        </c:ser>
        <c:dLbls>
          <c:showLegendKey val="0"/>
          <c:showVal val="0"/>
          <c:showCatName val="0"/>
          <c:showSerName val="0"/>
          <c:showPercent val="0"/>
          <c:showBubbleSize val="0"/>
        </c:dLbls>
        <c:axId val="239600416"/>
        <c:axId val="240215408"/>
      </c:scatterChart>
      <c:valAx>
        <c:axId val="239600416"/>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215408"/>
        <c:crosses val="autoZero"/>
        <c:crossBetween val="midCat"/>
      </c:valAx>
      <c:valAx>
        <c:axId val="240215408"/>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600416"/>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Propanoic acid</a:t>
            </a:r>
            <a:r>
              <a:rPr lang="en-GB" sz="1400" b="1" i="0" u="none" strike="noStrike" baseline="0"/>
              <a:t> </a:t>
            </a:r>
            <a:endParaRPr lang="en-GB" b="1"/>
          </a:p>
        </c:rich>
      </c:tx>
      <c:layout>
        <c:manualLayout>
          <c:xMode val="edge"/>
          <c:yMode val="edge"/>
          <c:x val="0.42040586460887669"/>
          <c:y val="2.11143675512626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Curves'!$CN$3:$CN$14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Curves'!$CO$3:$CO$14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1691-410B-8AD2-18B29FB52197}"/>
            </c:ext>
          </c:extLst>
        </c:ser>
        <c:dLbls>
          <c:showLegendKey val="0"/>
          <c:showVal val="0"/>
          <c:showCatName val="0"/>
          <c:showSerName val="0"/>
          <c:showPercent val="0"/>
          <c:showBubbleSize val="0"/>
        </c:dLbls>
        <c:axId val="240216192"/>
        <c:axId val="240216584"/>
      </c:scatterChart>
      <c:valAx>
        <c:axId val="240216192"/>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216584"/>
        <c:crosses val="autoZero"/>
        <c:crossBetween val="midCat"/>
      </c:valAx>
      <c:valAx>
        <c:axId val="240216584"/>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216192"/>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E-2-decenal</a:t>
            </a:r>
            <a:endParaRPr lang="en-GB" b="1"/>
          </a:p>
        </c:rich>
      </c:tx>
      <c:layout>
        <c:manualLayout>
          <c:xMode val="edge"/>
          <c:yMode val="edge"/>
          <c:x val="0.42040586460887669"/>
          <c:y val="2.11143675512626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Curves'!$CT$3:$CT$14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Curves'!$CU$3:$CU$14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6674-4163-B824-5C35AB1FD24A}"/>
            </c:ext>
          </c:extLst>
        </c:ser>
        <c:dLbls>
          <c:showLegendKey val="0"/>
          <c:showVal val="0"/>
          <c:showCatName val="0"/>
          <c:showSerName val="0"/>
          <c:showPercent val="0"/>
          <c:showBubbleSize val="0"/>
        </c:dLbls>
        <c:axId val="240217368"/>
        <c:axId val="240217760"/>
      </c:scatterChart>
      <c:valAx>
        <c:axId val="24021736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217760"/>
        <c:crosses val="autoZero"/>
        <c:crossBetween val="midCat"/>
      </c:valAx>
      <c:valAx>
        <c:axId val="240217760"/>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217368"/>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sz="1400" b="1" i="0" u="none" strike="noStrike" baseline="0">
                <a:effectLst/>
              </a:rPr>
              <a:t>Pentanoic acid</a:t>
            </a:r>
            <a:r>
              <a:rPr lang="en-GB" sz="1400" b="1" i="0" u="none" strike="noStrike" baseline="0"/>
              <a:t> </a:t>
            </a:r>
            <a:endParaRPr lang="en-GB" b="1"/>
          </a:p>
        </c:rich>
      </c:tx>
      <c:layout>
        <c:manualLayout>
          <c:xMode val="edge"/>
          <c:yMode val="edge"/>
          <c:x val="0.42040586460887669"/>
          <c:y val="2.11143675512626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Curves'!$CZ$3:$CZ$14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Curves'!$DA$3:$DA$14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A707-496F-9E60-129EB7411C70}"/>
            </c:ext>
          </c:extLst>
        </c:ser>
        <c:dLbls>
          <c:showLegendKey val="0"/>
          <c:showVal val="0"/>
          <c:showCatName val="0"/>
          <c:showSerName val="0"/>
          <c:showPercent val="0"/>
          <c:showBubbleSize val="0"/>
        </c:dLbls>
        <c:axId val="240218544"/>
        <c:axId val="240218936"/>
      </c:scatterChart>
      <c:valAx>
        <c:axId val="240218544"/>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218936"/>
        <c:crosses val="autoZero"/>
        <c:crossBetween val="midCat"/>
      </c:valAx>
      <c:valAx>
        <c:axId val="240218936"/>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218544"/>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4-methyl-2-pentanol (I.S)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strRef>
              <c:f>'Calib. Curve I.S (Optional)'!$B$1</c:f>
              <c:strCache>
                <c:ptCount val="1"/>
                <c:pt idx="0">
                  <c:v>4-methyl-2-pentanol (I.S)</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42384877540100058"/>
                  <c:y val="0.53169302591331413"/>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40684674622208467"/>
                  <c:y val="0.42063810278817715"/>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 Curve I.S (Optional)'!$B$3:$B$17</c:f>
              <c:numCache>
                <c:formatCode>0.0000</c:formatCode>
                <c:ptCount val="15"/>
              </c:numCache>
            </c:numRef>
          </c:xVal>
          <c:yVal>
            <c:numRef>
              <c:f>'Calib. Curve I.S (Optional)'!$C$3:$C$17</c:f>
              <c:numCache>
                <c:formatCode>0</c:formatCode>
                <c:ptCount val="15"/>
              </c:numCache>
            </c:numRef>
          </c:yVal>
          <c:smooth val="0"/>
          <c:extLst>
            <c:ext xmlns:c16="http://schemas.microsoft.com/office/drawing/2014/chart" uri="{C3380CC4-5D6E-409C-BE32-E72D297353CC}">
              <c16:uniqueId val="{00000000-3E53-4168-8DDD-969080BBFAF9}"/>
            </c:ext>
          </c:extLst>
        </c:ser>
        <c:dLbls>
          <c:showLegendKey val="0"/>
          <c:showVal val="0"/>
          <c:showCatName val="0"/>
          <c:showSerName val="0"/>
          <c:showPercent val="0"/>
          <c:showBubbleSize val="0"/>
        </c:dLbls>
        <c:axId val="240341264"/>
        <c:axId val="240341656"/>
      </c:scatterChart>
      <c:valAx>
        <c:axId val="240341264"/>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341656"/>
        <c:crosses val="autoZero"/>
        <c:crossBetween val="midCat"/>
      </c:valAx>
      <c:valAx>
        <c:axId val="240341656"/>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40341264"/>
        <c:crosses val="autoZero"/>
        <c:crossBetween val="midCat"/>
      </c:valAx>
      <c:spPr>
        <a:noFill/>
        <a:ln>
          <a:noFill/>
        </a:ln>
        <a:effectLst/>
      </c:spPr>
    </c:plotArea>
    <c:legend>
      <c:legendPos val="r"/>
      <c:layout>
        <c:manualLayout>
          <c:xMode val="edge"/>
          <c:yMode val="edge"/>
          <c:x val="0.71832450100572487"/>
          <c:y val="0.20451149195174065"/>
          <c:w val="0.25695237501888152"/>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Ethyl acetate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Curves'!$H$3:$H$14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Curves'!$I$3:$I$14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173E-4D66-A3A6-DFDC862D08C7}"/>
            </c:ext>
          </c:extLst>
        </c:ser>
        <c:dLbls>
          <c:showLegendKey val="0"/>
          <c:showVal val="0"/>
          <c:showCatName val="0"/>
          <c:showSerName val="0"/>
          <c:showPercent val="0"/>
          <c:showBubbleSize val="0"/>
        </c:dLbls>
        <c:axId val="238319688"/>
        <c:axId val="238320080"/>
      </c:scatterChart>
      <c:valAx>
        <c:axId val="23831968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320080"/>
        <c:crosses val="autoZero"/>
        <c:crossBetween val="midCat"/>
      </c:valAx>
      <c:valAx>
        <c:axId val="238320080"/>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319688"/>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Ethanol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Curves'!$N$6:$N$17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Curves'!$O$6:$O$17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F12E-4A04-9063-3C2D36722AC7}"/>
            </c:ext>
          </c:extLst>
        </c:ser>
        <c:dLbls>
          <c:showLegendKey val="0"/>
          <c:showVal val="0"/>
          <c:showCatName val="0"/>
          <c:showSerName val="0"/>
          <c:showPercent val="0"/>
          <c:showBubbleSize val="0"/>
        </c:dLbls>
        <c:axId val="238320864"/>
        <c:axId val="238321256"/>
      </c:scatterChart>
      <c:valAx>
        <c:axId val="238320864"/>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321256"/>
        <c:crosses val="autoZero"/>
        <c:crossBetween val="midCat"/>
      </c:valAx>
      <c:valAx>
        <c:axId val="238321256"/>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320864"/>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Ethyl propanoate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Curves'!$T$3:$T$14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Curves'!$U$3:$U$14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2F8A-45C9-8346-1BAAA00A44BA}"/>
            </c:ext>
          </c:extLst>
        </c:ser>
        <c:dLbls>
          <c:showLegendKey val="0"/>
          <c:showVal val="0"/>
          <c:showCatName val="0"/>
          <c:showSerName val="0"/>
          <c:showPercent val="0"/>
          <c:showBubbleSize val="0"/>
        </c:dLbls>
        <c:axId val="238322040"/>
        <c:axId val="238322432"/>
      </c:scatterChart>
      <c:valAx>
        <c:axId val="23832204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322432"/>
        <c:crosses val="autoZero"/>
        <c:crossBetween val="midCat"/>
      </c:valAx>
      <c:valAx>
        <c:axId val="238322432"/>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322040"/>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Hexanal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Curves'!$Z$6:$Z$17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Curves'!$AA$6:$AA$17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7FD5-441E-991C-B6DDE133B03F}"/>
            </c:ext>
          </c:extLst>
        </c:ser>
        <c:dLbls>
          <c:showLegendKey val="0"/>
          <c:showVal val="0"/>
          <c:showCatName val="0"/>
          <c:showSerName val="0"/>
          <c:showPercent val="0"/>
          <c:showBubbleSize val="0"/>
        </c:dLbls>
        <c:axId val="238323216"/>
        <c:axId val="238886264"/>
      </c:scatterChart>
      <c:valAx>
        <c:axId val="238323216"/>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886264"/>
        <c:crosses val="autoZero"/>
        <c:crossBetween val="midCat"/>
      </c:valAx>
      <c:valAx>
        <c:axId val="238886264"/>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323216"/>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3-methyl-1-butanol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Curves'!$AF$3:$AF$14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Curves'!$AG$3:$AG$14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2457-4B55-B72B-D4BEFDA8D50A}"/>
            </c:ext>
          </c:extLst>
        </c:ser>
        <c:dLbls>
          <c:showLegendKey val="0"/>
          <c:showVal val="0"/>
          <c:showCatName val="0"/>
          <c:showSerName val="0"/>
          <c:showPercent val="0"/>
          <c:showBubbleSize val="0"/>
        </c:dLbls>
        <c:axId val="238887048"/>
        <c:axId val="238887440"/>
      </c:scatterChart>
      <c:valAx>
        <c:axId val="23888704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887440"/>
        <c:crosses val="autoZero"/>
        <c:crossBetween val="midCat"/>
      </c:valAx>
      <c:valAx>
        <c:axId val="238887440"/>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887048"/>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E-2-hexenal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Curves'!$AL$6:$AL$17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Curves'!$AM$6:$AM$17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576F-4929-A94F-8C5DF1AFBB93}"/>
            </c:ext>
          </c:extLst>
        </c:ser>
        <c:dLbls>
          <c:showLegendKey val="0"/>
          <c:showVal val="0"/>
          <c:showCatName val="0"/>
          <c:showSerName val="0"/>
          <c:showPercent val="0"/>
          <c:showBubbleSize val="0"/>
        </c:dLbls>
        <c:axId val="238888224"/>
        <c:axId val="238888616"/>
      </c:scatterChart>
      <c:valAx>
        <c:axId val="238888224"/>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888616"/>
        <c:crosses val="autoZero"/>
        <c:crossBetween val="midCat"/>
      </c:valAx>
      <c:valAx>
        <c:axId val="238888616"/>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888224"/>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Z-3-hexenyl acetate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Curves'!$AR$6:$AR$17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Curves'!$AS$6:$AS$17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1336-4A6A-B330-717B481A5A5C}"/>
            </c:ext>
          </c:extLst>
        </c:ser>
        <c:dLbls>
          <c:showLegendKey val="0"/>
          <c:showVal val="0"/>
          <c:showCatName val="0"/>
          <c:showSerName val="0"/>
          <c:showPercent val="0"/>
          <c:showBubbleSize val="0"/>
        </c:dLbls>
        <c:axId val="238889400"/>
        <c:axId val="238889792"/>
      </c:scatterChart>
      <c:valAx>
        <c:axId val="23888940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889792"/>
        <c:crosses val="autoZero"/>
        <c:crossBetween val="midCat"/>
      </c:valAx>
      <c:valAx>
        <c:axId val="238889792"/>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8889400"/>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E-2-heptenal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6828509399659604"/>
                  <c:y val="0.39432245186021181"/>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0070C0"/>
                      </a:solidFill>
                      <a:latin typeface="+mn-lt"/>
                      <a:ea typeface="+mn-ea"/>
                      <a:cs typeface="+mn-cs"/>
                    </a:defRPr>
                  </a:pPr>
                  <a:endParaRPr lang="it-IT"/>
                </a:p>
              </c:txPr>
            </c:trendlineLbl>
          </c:trendline>
          <c:trendline>
            <c:spPr>
              <a:ln w="19050" cap="rnd">
                <a:solidFill>
                  <a:srgbClr val="FF0000"/>
                </a:solidFill>
                <a:prstDash val="sysDot"/>
              </a:ln>
              <a:effectLst/>
            </c:spPr>
            <c:trendlineType val="linear"/>
            <c:intercept val="0"/>
            <c:dispRSqr val="1"/>
            <c:dispEq val="1"/>
            <c:trendlineLbl>
              <c:layout>
                <c:manualLayout>
                  <c:x val="0.33848968809634328"/>
                  <c:y val="0.2803649959253704"/>
                </c:manualLayout>
              </c:layout>
              <c:numFmt formatCode="#,##0.0000" sourceLinked="0"/>
              <c:spPr>
                <a:noFill/>
                <a:ln>
                  <a:noFill/>
                </a:ln>
                <a:effectLst/>
              </c:spPr>
              <c:txPr>
                <a:bodyPr rot="0" spcFirstLastPara="1" vertOverflow="ellipsis" vert="horz" wrap="square" anchor="ctr" anchorCtr="1"/>
                <a:lstStyle/>
                <a:p>
                  <a:pPr>
                    <a:defRPr sz="1100" b="0" i="0" u="none" strike="noStrike" kern="1200" baseline="0">
                      <a:solidFill>
                        <a:srgbClr val="FF0000"/>
                      </a:solidFill>
                      <a:latin typeface="+mn-lt"/>
                      <a:ea typeface="+mn-ea"/>
                      <a:cs typeface="+mn-cs"/>
                    </a:defRPr>
                  </a:pPr>
                  <a:endParaRPr lang="it-IT"/>
                </a:p>
              </c:txPr>
            </c:trendlineLbl>
          </c:trendline>
          <c:xVal>
            <c:numRef>
              <c:f>'Calibration Curves'!$AX$3:$AX$14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'Calibration Curves'!$AY$3:$AY$14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0-35AA-451D-96CF-5551A7522FD7}"/>
            </c:ext>
          </c:extLst>
        </c:ser>
        <c:dLbls>
          <c:showLegendKey val="0"/>
          <c:showVal val="0"/>
          <c:showCatName val="0"/>
          <c:showSerName val="0"/>
          <c:showPercent val="0"/>
          <c:showBubbleSize val="0"/>
        </c:dLbls>
        <c:axId val="239265464"/>
        <c:axId val="239265856"/>
      </c:scatterChart>
      <c:valAx>
        <c:axId val="239265464"/>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mg/kg (Real)</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265856"/>
        <c:crosses val="autoZero"/>
        <c:crossBetween val="midCat"/>
      </c:valAx>
      <c:valAx>
        <c:axId val="239265856"/>
        <c:scaling>
          <c:orientation val="minMax"/>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A Analyte/ A I.S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it-IT"/>
            </a:p>
          </c:txPr>
        </c:title>
        <c:numFmt formatCode="0.00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39265464"/>
        <c:crosses val="autoZero"/>
        <c:crossBetween val="midCat"/>
      </c:valAx>
      <c:spPr>
        <a:noFill/>
        <a:ln>
          <a:noFill/>
        </a:ln>
        <a:effectLst/>
      </c:spPr>
    </c:plotArea>
    <c:legend>
      <c:legendPos val="r"/>
      <c:layout>
        <c:manualLayout>
          <c:xMode val="edge"/>
          <c:yMode val="edge"/>
          <c:x val="0.71832450100572487"/>
          <c:y val="0.20451149195174065"/>
          <c:w val="0.26423124903295681"/>
          <c:h val="0.197332052801436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editAs="oneCell">
    <xdr:from>
      <xdr:col>0</xdr:col>
      <xdr:colOff>90854</xdr:colOff>
      <xdr:row>1</xdr:row>
      <xdr:rowOff>21980</xdr:rowOff>
    </xdr:from>
    <xdr:to>
      <xdr:col>0</xdr:col>
      <xdr:colOff>934767</xdr:colOff>
      <xdr:row>5</xdr:row>
      <xdr:rowOff>103893</xdr:rowOff>
    </xdr:to>
    <xdr:pic>
      <xdr:nvPicPr>
        <xdr:cNvPr id="3" name="Imagen 2">
          <a:extLst>
            <a:ext uri="{FF2B5EF4-FFF2-40B4-BE49-F238E27FC236}">
              <a16:creationId xmlns:a16="http://schemas.microsoft.com/office/drawing/2014/main" id="{A6640E88-836F-486D-8468-603BB404DF6C}"/>
            </a:ext>
          </a:extLst>
        </xdr:cNvPr>
        <xdr:cNvPicPr>
          <a:picLocks noChangeAspect="1"/>
        </xdr:cNvPicPr>
      </xdr:nvPicPr>
      <xdr:blipFill>
        <a:blip xmlns:r="http://schemas.openxmlformats.org/officeDocument/2006/relationships" r:embed="rId1"/>
        <a:stretch>
          <a:fillRect/>
        </a:stretch>
      </xdr:blipFill>
      <xdr:spPr>
        <a:xfrm>
          <a:off x="90854" y="212480"/>
          <a:ext cx="843913" cy="8439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C7D6B3CB-A4F3-4231-9A92-7347B31A61CB}"/>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BF872F57-2606-4ED0-8E64-98A8A5ECF68D}"/>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5B908165-D26D-4804-A4FB-C796B940D195}"/>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2DB3402C-8FFD-48C4-8211-C27A3DECA762}"/>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44F27681-458E-4EC4-9933-89B6C9439D1C}"/>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44E15EEA-D3E8-4162-A1AF-56E06569A693}"/>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EC8101EF-F466-4CFA-A60B-818F9D7C59C1}"/>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844E42C2-4B6B-48A9-97F1-D4D4C28E2268}"/>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E33E9EF0-88C1-4203-9F19-ED0387E90F24}"/>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188E0DC2-487F-4713-AA7A-3B72C344F4E2}"/>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8DEEE6F0-58D9-4EF7-8AB0-141C2A90C7D8}"/>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6B33D888-8019-4F38-A4A2-31B36C5D7900}"/>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84799784-30FB-46FD-B254-D4592632F562}"/>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42202DAF-1B64-43F0-8CA3-C9C8133EB6F6}"/>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BBB601E3-1948-4F43-825D-48DCF22E7BFD}"/>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86FF24FF-2140-4DC1-AD72-E4D0C45F1357}"/>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F65801C4-BAF9-4C2B-AABC-1D5B8EF0F763}"/>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821011AF-5E82-4B3C-87B6-CB43AC95D715}"/>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E64D35ED-4E53-4980-B10E-511443373242}"/>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35E3DB61-EC60-4C06-BA54-C52E3DB03827}"/>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7E8D4D54-326B-4543-9391-734512C2798C}"/>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0A208E5C-B8DC-4A44-B945-D313A421C506}"/>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A7164645-18A7-41DF-9B61-8633A708CF7D}"/>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73C5DCD4-931B-48CC-9049-353FC97665A6}"/>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130968</xdr:colOff>
      <xdr:row>24</xdr:row>
      <xdr:rowOff>104322</xdr:rowOff>
    </xdr:from>
    <xdr:to>
      <xdr:col>5</xdr:col>
      <xdr:colOff>309562</xdr:colOff>
      <xdr:row>43</xdr:row>
      <xdr:rowOff>93739</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154781</xdr:colOff>
      <xdr:row>24</xdr:row>
      <xdr:rowOff>134560</xdr:rowOff>
    </xdr:from>
    <xdr:to>
      <xdr:col>11</xdr:col>
      <xdr:colOff>154781</xdr:colOff>
      <xdr:row>43</xdr:row>
      <xdr:rowOff>123977</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178593</xdr:colOff>
      <xdr:row>24</xdr:row>
      <xdr:rowOff>115661</xdr:rowOff>
    </xdr:from>
    <xdr:to>
      <xdr:col>17</xdr:col>
      <xdr:colOff>250030</xdr:colOff>
      <xdr:row>43</xdr:row>
      <xdr:rowOff>105078</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117362</xdr:colOff>
      <xdr:row>24</xdr:row>
      <xdr:rowOff>90148</xdr:rowOff>
    </xdr:from>
    <xdr:to>
      <xdr:col>23</xdr:col>
      <xdr:colOff>190500</xdr:colOff>
      <xdr:row>43</xdr:row>
      <xdr:rowOff>79565</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187099</xdr:colOff>
      <xdr:row>24</xdr:row>
      <xdr:rowOff>76541</xdr:rowOff>
    </xdr:from>
    <xdr:to>
      <xdr:col>29</xdr:col>
      <xdr:colOff>297657</xdr:colOff>
      <xdr:row>43</xdr:row>
      <xdr:rowOff>65958</xdr:rowOff>
    </xdr:to>
    <xdr:graphicFrame macro="">
      <xdr:nvGraphicFramePr>
        <xdr:cNvPr id="7" name="Chart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270441</xdr:colOff>
      <xdr:row>24</xdr:row>
      <xdr:rowOff>74839</xdr:rowOff>
    </xdr:from>
    <xdr:to>
      <xdr:col>35</xdr:col>
      <xdr:colOff>357187</xdr:colOff>
      <xdr:row>43</xdr:row>
      <xdr:rowOff>64256</xdr:rowOff>
    </xdr:to>
    <xdr:graphicFrame macro="">
      <xdr:nvGraphicFramePr>
        <xdr:cNvPr id="8" name="Chart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36</xdr:col>
      <xdr:colOff>238125</xdr:colOff>
      <xdr:row>24</xdr:row>
      <xdr:rowOff>83344</xdr:rowOff>
    </xdr:from>
    <xdr:to>
      <xdr:col>41</xdr:col>
      <xdr:colOff>404813</xdr:colOff>
      <xdr:row>43</xdr:row>
      <xdr:rowOff>72761</xdr:rowOff>
    </xdr:to>
    <xdr:graphicFrame macro="">
      <xdr:nvGraphicFramePr>
        <xdr:cNvPr id="9" name="Chart 8">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42</xdr:col>
      <xdr:colOff>285750</xdr:colOff>
      <xdr:row>24</xdr:row>
      <xdr:rowOff>52728</xdr:rowOff>
    </xdr:from>
    <xdr:to>
      <xdr:col>47</xdr:col>
      <xdr:colOff>273843</xdr:colOff>
      <xdr:row>43</xdr:row>
      <xdr:rowOff>42145</xdr:rowOff>
    </xdr:to>
    <xdr:graphicFrame macro="">
      <xdr:nvGraphicFramePr>
        <xdr:cNvPr id="10" name="Chart 9">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48</xdr:col>
      <xdr:colOff>273844</xdr:colOff>
      <xdr:row>24</xdr:row>
      <xdr:rowOff>39120</xdr:rowOff>
    </xdr:from>
    <xdr:to>
      <xdr:col>53</xdr:col>
      <xdr:colOff>369094</xdr:colOff>
      <xdr:row>43</xdr:row>
      <xdr:rowOff>28537</xdr:rowOff>
    </xdr:to>
    <xdr:graphicFrame macro="">
      <xdr:nvGraphicFramePr>
        <xdr:cNvPr id="12" name="Chart 11">
          <a:extLst>
            <a:ext uri="{FF2B5EF4-FFF2-40B4-BE49-F238E27FC236}">
              <a16:creationId xmlns:a16="http://schemas.microsoft.com/office/drawing/2014/main" id="{00000000-0008-0000-08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54</xdr:col>
      <xdr:colOff>261938</xdr:colOff>
      <xdr:row>24</xdr:row>
      <xdr:rowOff>23813</xdr:rowOff>
    </xdr:from>
    <xdr:to>
      <xdr:col>59</xdr:col>
      <xdr:colOff>250032</xdr:colOff>
      <xdr:row>43</xdr:row>
      <xdr:rowOff>13230</xdr:rowOff>
    </xdr:to>
    <xdr:graphicFrame macro="">
      <xdr:nvGraphicFramePr>
        <xdr:cNvPr id="13" name="Chart 12">
          <a:extLst>
            <a:ext uri="{FF2B5EF4-FFF2-40B4-BE49-F238E27FC236}">
              <a16:creationId xmlns:a16="http://schemas.microsoft.com/office/drawing/2014/main" id="{00000000-0008-0000-08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60</xdr:col>
      <xdr:colOff>285750</xdr:colOff>
      <xdr:row>24</xdr:row>
      <xdr:rowOff>23813</xdr:rowOff>
    </xdr:from>
    <xdr:to>
      <xdr:col>65</xdr:col>
      <xdr:colOff>261937</xdr:colOff>
      <xdr:row>43</xdr:row>
      <xdr:rowOff>13230</xdr:rowOff>
    </xdr:to>
    <xdr:graphicFrame macro="">
      <xdr:nvGraphicFramePr>
        <xdr:cNvPr id="14" name="Chart 13">
          <a:extLst>
            <a:ext uri="{FF2B5EF4-FFF2-40B4-BE49-F238E27FC236}">
              <a16:creationId xmlns:a16="http://schemas.microsoft.com/office/drawing/2014/main" id="{00000000-0008-0000-08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66</xdr:col>
      <xdr:colOff>226218</xdr:colOff>
      <xdr:row>24</xdr:row>
      <xdr:rowOff>39120</xdr:rowOff>
    </xdr:from>
    <xdr:to>
      <xdr:col>71</xdr:col>
      <xdr:colOff>428625</xdr:colOff>
      <xdr:row>43</xdr:row>
      <xdr:rowOff>28537</xdr:rowOff>
    </xdr:to>
    <xdr:graphicFrame macro="">
      <xdr:nvGraphicFramePr>
        <xdr:cNvPr id="15" name="Chart 14">
          <a:extLst>
            <a:ext uri="{FF2B5EF4-FFF2-40B4-BE49-F238E27FC236}">
              <a16:creationId xmlns:a16="http://schemas.microsoft.com/office/drawing/2014/main" id="{00000000-0008-0000-08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72</xdr:col>
      <xdr:colOff>297657</xdr:colOff>
      <xdr:row>24</xdr:row>
      <xdr:rowOff>11907</xdr:rowOff>
    </xdr:from>
    <xdr:to>
      <xdr:col>77</xdr:col>
      <xdr:colOff>392907</xdr:colOff>
      <xdr:row>43</xdr:row>
      <xdr:rowOff>1324</xdr:rowOff>
    </xdr:to>
    <xdr:graphicFrame macro="">
      <xdr:nvGraphicFramePr>
        <xdr:cNvPr id="16" name="Chart 15">
          <a:extLst>
            <a:ext uri="{FF2B5EF4-FFF2-40B4-BE49-F238E27FC236}">
              <a16:creationId xmlns:a16="http://schemas.microsoft.com/office/drawing/2014/main" id="{00000000-0008-0000-08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78</xdr:col>
      <xdr:colOff>285751</xdr:colOff>
      <xdr:row>23</xdr:row>
      <xdr:rowOff>185398</xdr:rowOff>
    </xdr:from>
    <xdr:to>
      <xdr:col>83</xdr:col>
      <xdr:colOff>297657</xdr:colOff>
      <xdr:row>42</xdr:row>
      <xdr:rowOff>174815</xdr:rowOff>
    </xdr:to>
    <xdr:graphicFrame macro="">
      <xdr:nvGraphicFramePr>
        <xdr:cNvPr id="17" name="Chart 16">
          <a:extLst>
            <a:ext uri="{FF2B5EF4-FFF2-40B4-BE49-F238E27FC236}">
              <a16:creationId xmlns:a16="http://schemas.microsoft.com/office/drawing/2014/main" id="{00000000-0008-0000-08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84</xdr:col>
      <xdr:colOff>333375</xdr:colOff>
      <xdr:row>24</xdr:row>
      <xdr:rowOff>0</xdr:rowOff>
    </xdr:from>
    <xdr:to>
      <xdr:col>89</xdr:col>
      <xdr:colOff>392906</xdr:colOff>
      <xdr:row>42</xdr:row>
      <xdr:rowOff>179917</xdr:rowOff>
    </xdr:to>
    <xdr:graphicFrame macro="">
      <xdr:nvGraphicFramePr>
        <xdr:cNvPr id="18" name="Chart 17">
          <a:extLst>
            <a:ext uri="{FF2B5EF4-FFF2-40B4-BE49-F238E27FC236}">
              <a16:creationId xmlns:a16="http://schemas.microsoft.com/office/drawing/2014/main" id="{00000000-0008-0000-08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90</xdr:col>
      <xdr:colOff>214313</xdr:colOff>
      <xdr:row>24</xdr:row>
      <xdr:rowOff>25513</xdr:rowOff>
    </xdr:from>
    <xdr:to>
      <xdr:col>95</xdr:col>
      <xdr:colOff>369094</xdr:colOff>
      <xdr:row>43</xdr:row>
      <xdr:rowOff>14930</xdr:rowOff>
    </xdr:to>
    <xdr:graphicFrame macro="">
      <xdr:nvGraphicFramePr>
        <xdr:cNvPr id="19" name="Chart 18">
          <a:extLst>
            <a:ext uri="{FF2B5EF4-FFF2-40B4-BE49-F238E27FC236}">
              <a16:creationId xmlns:a16="http://schemas.microsoft.com/office/drawing/2014/main" id="{00000000-0008-0000-08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96</xdr:col>
      <xdr:colOff>250031</xdr:colOff>
      <xdr:row>24</xdr:row>
      <xdr:rowOff>40821</xdr:rowOff>
    </xdr:from>
    <xdr:to>
      <xdr:col>101</xdr:col>
      <xdr:colOff>381001</xdr:colOff>
      <xdr:row>43</xdr:row>
      <xdr:rowOff>30238</xdr:rowOff>
    </xdr:to>
    <xdr:graphicFrame macro="">
      <xdr:nvGraphicFramePr>
        <xdr:cNvPr id="20" name="Chart 19">
          <a:extLst>
            <a:ext uri="{FF2B5EF4-FFF2-40B4-BE49-F238E27FC236}">
              <a16:creationId xmlns:a16="http://schemas.microsoft.com/office/drawing/2014/main" id="{00000000-0008-0000-08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102</xdr:col>
      <xdr:colOff>357188</xdr:colOff>
      <xdr:row>24</xdr:row>
      <xdr:rowOff>42523</xdr:rowOff>
    </xdr:from>
    <xdr:to>
      <xdr:col>107</xdr:col>
      <xdr:colOff>416718</xdr:colOff>
      <xdr:row>43</xdr:row>
      <xdr:rowOff>31940</xdr:rowOff>
    </xdr:to>
    <xdr:graphicFrame macro="">
      <xdr:nvGraphicFramePr>
        <xdr:cNvPr id="21" name="Chart 20">
          <a:extLst>
            <a:ext uri="{FF2B5EF4-FFF2-40B4-BE49-F238E27FC236}">
              <a16:creationId xmlns:a16="http://schemas.microsoft.com/office/drawing/2014/main" id="{00000000-0008-0000-08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130967</xdr:colOff>
      <xdr:row>24</xdr:row>
      <xdr:rowOff>104322</xdr:rowOff>
    </xdr:from>
    <xdr:to>
      <xdr:col>4</xdr:col>
      <xdr:colOff>833438</xdr:colOff>
      <xdr:row>43</xdr:row>
      <xdr:rowOff>93739</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00000000-0008-0000-0A00-000002000000}"/>
            </a:ext>
          </a:extLst>
        </xdr:cNvPr>
        <xdr:cNvSpPr/>
      </xdr:nvSpPr>
      <xdr:spPr>
        <a:xfrm rot="5400000">
          <a:off x="7942589" y="2755612"/>
          <a:ext cx="592740" cy="548932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8413343" y="5671590"/>
          <a:ext cx="2761108" cy="8585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00000000-0008-0000-0A00-000004000000}"/>
            </a:ext>
          </a:extLst>
        </xdr:cNvPr>
        <xdr:cNvSpPr/>
      </xdr:nvSpPr>
      <xdr:spPr>
        <a:xfrm rot="5400000">
          <a:off x="15655016" y="2551338"/>
          <a:ext cx="625929" cy="6164037"/>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6" name="TextBox 4">
          <a:extLst>
            <a:ext uri="{FF2B5EF4-FFF2-40B4-BE49-F238E27FC236}">
              <a16:creationId xmlns:a16="http://schemas.microsoft.com/office/drawing/2014/main" id="{00000000-0008-0000-0A00-000006000000}"/>
            </a:ext>
          </a:extLst>
        </xdr:cNvPr>
        <xdr:cNvSpPr txBox="1"/>
      </xdr:nvSpPr>
      <xdr:spPr>
        <a:xfrm>
          <a:off x="14766370" y="5604816"/>
          <a:ext cx="2518020" cy="85359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7" name="Right Brace 1">
          <a:extLst>
            <a:ext uri="{FF2B5EF4-FFF2-40B4-BE49-F238E27FC236}">
              <a16:creationId xmlns:a16="http://schemas.microsoft.com/office/drawing/2014/main" id="{00000000-0008-0000-0A00-000007000000}"/>
            </a:ext>
          </a:extLst>
        </xdr:cNvPr>
        <xdr:cNvSpPr/>
      </xdr:nvSpPr>
      <xdr:spPr>
        <a:xfrm rot="5400000">
          <a:off x="19547821" y="3335410"/>
          <a:ext cx="607343" cy="4321099"/>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9" name="TextBox 4">
          <a:extLst>
            <a:ext uri="{FF2B5EF4-FFF2-40B4-BE49-F238E27FC236}">
              <a16:creationId xmlns:a16="http://schemas.microsoft.com/office/drawing/2014/main" id="{00000000-0008-0000-0A00-000009000000}"/>
            </a:ext>
          </a:extLst>
        </xdr:cNvPr>
        <xdr:cNvSpPr txBox="1"/>
      </xdr:nvSpPr>
      <xdr:spPr>
        <a:xfrm>
          <a:off x="20478748" y="5598843"/>
          <a:ext cx="3229209" cy="111512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A84276D3-F8BA-463B-8E06-3A416C474379}"/>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9DCBC0C8-821F-4388-AA0F-CC7F05D7A517}"/>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5B645635-2AE5-45B7-8742-3A483387D654}"/>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EF6D1E42-5B21-4E7A-BAA0-B5EFF0099D8A}"/>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6EF4AD7E-F4CC-418B-B549-E0FD59FA247D}"/>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EA207B31-3395-4A4D-A653-8BA3B0F37E18}"/>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02EE98A2-BC1C-4494-8C2B-9AED98663480}"/>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5F141463-7112-4CBB-9367-D4492612732D}"/>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8190C6EE-416E-4C63-8089-09026A84C4C5}"/>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7BDEDFD0-F179-4AD7-933D-C645EE347654}"/>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A1C00229-607B-4747-95BF-F00026DADE4E}"/>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96063280-4F6F-4020-9319-46F2B4600A4C}"/>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45771664-520C-4A9B-8C26-358ED255C8F9}"/>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D5CF2DD9-840D-46EB-B61F-398A58424310}"/>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31B532F5-5B53-4CEA-926D-481E29096CE9}"/>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71523CD0-62AA-441A-88A2-D4DD590B18CD}"/>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3976A5B7-580D-4D77-B9EB-A2C18B55AAD1}"/>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2A8752C2-B8A6-4542-8F17-82B9EE155BC1}"/>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5D9876B1-9E4B-4A12-9C8D-DCF211A236F8}"/>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09744CFF-D8DE-4FC9-B8D5-FA3AC8440B39}"/>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BFFEB924-9A6D-4B73-B9DC-32EE7E7D6489}"/>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6CA7460D-4926-408D-AD83-F0F53CB9262C}"/>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14B4143F-7CC3-4C42-8B08-5782009FF7FD}"/>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BACC142F-D6F7-4437-BB65-FF286FF1721C}"/>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11616</xdr:colOff>
      <xdr:row>28</xdr:row>
      <xdr:rowOff>0</xdr:rowOff>
    </xdr:from>
    <xdr:to>
      <xdr:col>9</xdr:col>
      <xdr:colOff>668741</xdr:colOff>
      <xdr:row>31</xdr:row>
      <xdr:rowOff>35179</xdr:rowOff>
    </xdr:to>
    <xdr:sp macro="" textlink="">
      <xdr:nvSpPr>
        <xdr:cNvPr id="2" name="Right Brace 1">
          <a:extLst>
            <a:ext uri="{FF2B5EF4-FFF2-40B4-BE49-F238E27FC236}">
              <a16:creationId xmlns:a16="http://schemas.microsoft.com/office/drawing/2014/main" id="{5B71EFD8-52D8-4994-9374-B0D4F4E6828D}"/>
            </a:ext>
          </a:extLst>
        </xdr:cNvPr>
        <xdr:cNvSpPr/>
      </xdr:nvSpPr>
      <xdr:spPr>
        <a:xfrm rot="5400000">
          <a:off x="8604576" y="3256140"/>
          <a:ext cx="606679" cy="5333900"/>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 sz="1100"/>
        </a:p>
      </xdr:txBody>
    </xdr:sp>
    <xdr:clientData/>
  </xdr:twoCellAnchor>
  <xdr:twoCellAnchor>
    <xdr:from>
      <xdr:col>6</xdr:col>
      <xdr:colOff>526178</xdr:colOff>
      <xdr:row>30</xdr:row>
      <xdr:rowOff>95980</xdr:rowOff>
    </xdr:from>
    <xdr:to>
      <xdr:col>10</xdr:col>
      <xdr:colOff>185853</xdr:colOff>
      <xdr:row>35</xdr:row>
      <xdr:rowOff>25223</xdr:rowOff>
    </xdr:to>
    <xdr:sp macro="" textlink="">
      <xdr:nvSpPr>
        <xdr:cNvPr id="3" name="TextBox 4">
          <a:extLst>
            <a:ext uri="{FF2B5EF4-FFF2-40B4-BE49-F238E27FC236}">
              <a16:creationId xmlns:a16="http://schemas.microsoft.com/office/drawing/2014/main" id="{81597E75-8168-4C74-BA61-61F2578A9C8B}"/>
            </a:ext>
          </a:extLst>
        </xdr:cNvPr>
        <xdr:cNvSpPr txBox="1"/>
      </xdr:nvSpPr>
      <xdr:spPr>
        <a:xfrm>
          <a:off x="9003428" y="6096730"/>
          <a:ext cx="2764825" cy="8817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600"/>
            <a:t>Data</a:t>
          </a:r>
          <a:r>
            <a:rPr lang="es-ES" sz="1600" baseline="0"/>
            <a:t> obtained using the calibration curve (A</a:t>
          </a:r>
          <a:r>
            <a:rPr lang="es-ES" sz="1600" baseline="-25000"/>
            <a:t>Analyte</a:t>
          </a:r>
          <a:r>
            <a:rPr lang="es-ES" sz="1600" baseline="0"/>
            <a:t>/A</a:t>
          </a:r>
          <a:r>
            <a:rPr lang="es-ES" sz="1600" baseline="-25000"/>
            <a:t>IS</a:t>
          </a:r>
          <a:r>
            <a:rPr lang="es-ES" sz="1600" baseline="0"/>
            <a:t>)</a:t>
          </a:r>
        </a:p>
        <a:p>
          <a:r>
            <a:rPr lang="es-ES" sz="1600" baseline="0"/>
            <a:t>Y=mX</a:t>
          </a:r>
          <a:endParaRPr lang="es-ES" sz="1600"/>
        </a:p>
      </xdr:txBody>
    </xdr:sp>
    <xdr:clientData/>
  </xdr:twoCellAnchor>
  <xdr:twoCellAnchor>
    <xdr:from>
      <xdr:col>11</xdr:col>
      <xdr:colOff>13605</xdr:colOff>
      <xdr:row>27</xdr:row>
      <xdr:rowOff>176892</xdr:rowOff>
    </xdr:from>
    <xdr:to>
      <xdr:col>16</xdr:col>
      <xdr:colOff>789213</xdr:colOff>
      <xdr:row>31</xdr:row>
      <xdr:rowOff>40821</xdr:rowOff>
    </xdr:to>
    <xdr:sp macro="" textlink="">
      <xdr:nvSpPr>
        <xdr:cNvPr id="4" name="Right Brace 1">
          <a:extLst>
            <a:ext uri="{FF2B5EF4-FFF2-40B4-BE49-F238E27FC236}">
              <a16:creationId xmlns:a16="http://schemas.microsoft.com/office/drawing/2014/main" id="{84E37A8D-C091-4380-B14A-C7D36B169BFA}"/>
            </a:ext>
          </a:extLst>
        </xdr:cNvPr>
        <xdr:cNvSpPr/>
      </xdr:nvSpPr>
      <xdr:spPr>
        <a:xfrm rot="5400000">
          <a:off x="14923632" y="3697740"/>
          <a:ext cx="625929" cy="4442733"/>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13</xdr:col>
      <xdr:colOff>583413</xdr:colOff>
      <xdr:row>30</xdr:row>
      <xdr:rowOff>29206</xdr:rowOff>
    </xdr:from>
    <xdr:to>
      <xdr:col>17</xdr:col>
      <xdr:colOff>383323</xdr:colOff>
      <xdr:row>34</xdr:row>
      <xdr:rowOff>139391</xdr:rowOff>
    </xdr:to>
    <xdr:sp macro="" textlink="">
      <xdr:nvSpPr>
        <xdr:cNvPr id="5" name="TextBox 4">
          <a:extLst>
            <a:ext uri="{FF2B5EF4-FFF2-40B4-BE49-F238E27FC236}">
              <a16:creationId xmlns:a16="http://schemas.microsoft.com/office/drawing/2014/main" id="{E31A2D82-21F9-4272-8D9D-1439E337528E}"/>
            </a:ext>
          </a:extLst>
        </xdr:cNvPr>
        <xdr:cNvSpPr txBox="1"/>
      </xdr:nvSpPr>
      <xdr:spPr>
        <a:xfrm>
          <a:off x="15318588" y="6029956"/>
          <a:ext cx="2524060" cy="87218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twoCellAnchor>
    <xdr:from>
      <xdr:col>18</xdr:col>
      <xdr:colOff>23230</xdr:colOff>
      <xdr:row>27</xdr:row>
      <xdr:rowOff>174239</xdr:rowOff>
    </xdr:from>
    <xdr:to>
      <xdr:col>23</xdr:col>
      <xdr:colOff>569176</xdr:colOff>
      <xdr:row>31</xdr:row>
      <xdr:rowOff>38168</xdr:rowOff>
    </xdr:to>
    <xdr:sp macro="" textlink="">
      <xdr:nvSpPr>
        <xdr:cNvPr id="6" name="Right Brace 1">
          <a:extLst>
            <a:ext uri="{FF2B5EF4-FFF2-40B4-BE49-F238E27FC236}">
              <a16:creationId xmlns:a16="http://schemas.microsoft.com/office/drawing/2014/main" id="{076EE3B2-8DF8-4871-9A9E-F6CECF3CCC39}"/>
            </a:ext>
          </a:extLst>
        </xdr:cNvPr>
        <xdr:cNvSpPr/>
      </xdr:nvSpPr>
      <xdr:spPr>
        <a:xfrm rot="5400000">
          <a:off x="20085751" y="3762293"/>
          <a:ext cx="625929" cy="4308321"/>
        </a:xfrm>
        <a:prstGeom prst="rightBrace">
          <a:avLst/>
        </a:prstGeom>
        <a:noFill/>
        <a:ln w="38100" cap="flat" cmpd="sng" algn="ctr">
          <a:solidFill>
            <a:srgbClr val="5B9BD5"/>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20</xdr:col>
      <xdr:colOff>545943</xdr:colOff>
      <xdr:row>30</xdr:row>
      <xdr:rowOff>23233</xdr:rowOff>
    </xdr:from>
    <xdr:to>
      <xdr:col>25</xdr:col>
      <xdr:colOff>394939</xdr:colOff>
      <xdr:row>36</xdr:row>
      <xdr:rowOff>23231</xdr:rowOff>
    </xdr:to>
    <xdr:sp macro="" textlink="">
      <xdr:nvSpPr>
        <xdr:cNvPr id="7" name="TextBox 4">
          <a:extLst>
            <a:ext uri="{FF2B5EF4-FFF2-40B4-BE49-F238E27FC236}">
              <a16:creationId xmlns:a16="http://schemas.microsoft.com/office/drawing/2014/main" id="{FED1637C-B7E1-4E8A-9806-054F7294B65C}"/>
            </a:ext>
          </a:extLst>
        </xdr:cNvPr>
        <xdr:cNvSpPr txBox="1"/>
      </xdr:nvSpPr>
      <xdr:spPr>
        <a:xfrm>
          <a:off x="20500818" y="6023983"/>
          <a:ext cx="3220846" cy="114299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Data obtained using the calibration curve of the IS and the analyte (A</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prstClr val="black"/>
              </a:solidFill>
              <a:effectLst/>
              <a:uLnTx/>
              <a:uFillTx/>
              <a:latin typeface="+mn-lt"/>
              <a:ea typeface="+mn-ea"/>
              <a:cs typeface="+mn-cs"/>
            </a:rPr>
            <a:t>*C</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prstClr val="black"/>
              </a:solidFill>
              <a:effectLst/>
              <a:uLnTx/>
              <a:uFillTx/>
              <a:latin typeface="+mn-lt"/>
              <a:ea typeface="+mn-ea"/>
              <a:cs typeface="+mn-cs"/>
            </a:rPr>
            <a:t>/A</a:t>
          </a:r>
          <a:r>
            <a:rPr kumimoji="0" lang="es-ES" sz="1600" b="0" i="0" u="none" strike="noStrike" kern="0" cap="none" spc="0" normalizeH="0" baseline="-25000" noProof="0">
              <a:ln>
                <a:noFill/>
              </a:ln>
              <a:solidFill>
                <a:prstClr val="black"/>
              </a:solidFill>
              <a:effectLst/>
              <a:uLnTx/>
              <a:uFillTx/>
              <a:latin typeface="+mn-lt"/>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IS</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/Slope</a:t>
          </a:r>
          <a:r>
            <a:rPr kumimoji="0" lang="es-ES" sz="1600" b="0" i="0" u="none" strike="noStrike" kern="0" cap="none" spc="0" normalizeH="0" baseline="-25000" noProof="0">
              <a:ln>
                <a:noFill/>
              </a:ln>
              <a:solidFill>
                <a:sysClr val="windowText" lastClr="000000"/>
              </a:solidFill>
              <a:effectLst/>
              <a:uLnTx/>
              <a:uFillTx/>
              <a:latin typeface="Calibri" panose="020F0502020204030204"/>
              <a:ea typeface="+mn-ea"/>
              <a:cs typeface="+mn-cs"/>
            </a:rPr>
            <a:t>Analyte</a:t>
          </a: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s-ES" sz="1600" b="0" i="0" u="none" strike="noStrike" kern="0" cap="none" spc="0" normalizeH="0" baseline="0" noProof="0">
              <a:ln>
                <a:noFill/>
              </a:ln>
              <a:solidFill>
                <a:sysClr val="windowText" lastClr="000000"/>
              </a:solidFill>
              <a:effectLst/>
              <a:uLnTx/>
              <a:uFillTx/>
              <a:latin typeface="Calibri" panose="020F0502020204030204"/>
              <a:ea typeface="+mn-ea"/>
              <a:cs typeface="+mn-cs"/>
            </a:rPr>
            <a:t>Y=mX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3:H52"/>
  <sheetViews>
    <sheetView tabSelected="1" topLeftCell="A28" zoomScale="130" zoomScaleNormal="130" workbookViewId="0">
      <selection activeCell="A41" sqref="A41:H45"/>
    </sheetView>
  </sheetViews>
  <sheetFormatPr defaultColWidth="11.42578125" defaultRowHeight="15" x14ac:dyDescent="0.25"/>
  <cols>
    <col min="1" max="1" width="18.42578125" customWidth="1"/>
    <col min="2" max="2" width="16.85546875" customWidth="1"/>
  </cols>
  <sheetData>
    <row r="3" spans="1:8" x14ac:dyDescent="0.25">
      <c r="A3" s="242" t="s">
        <v>205</v>
      </c>
      <c r="B3" s="242"/>
      <c r="C3" s="242"/>
      <c r="D3" s="242"/>
      <c r="E3" s="242"/>
      <c r="F3" s="242"/>
      <c r="G3" s="242"/>
      <c r="H3" s="242"/>
    </row>
    <row r="4" spans="1:8" x14ac:dyDescent="0.25">
      <c r="A4" s="242"/>
      <c r="B4" s="242"/>
      <c r="C4" s="242"/>
      <c r="D4" s="242"/>
      <c r="E4" s="242"/>
      <c r="F4" s="242"/>
      <c r="G4" s="242"/>
      <c r="H4" s="242"/>
    </row>
    <row r="8" spans="1:8" x14ac:dyDescent="0.25">
      <c r="A8" s="243" t="s">
        <v>73</v>
      </c>
      <c r="B8" s="244"/>
      <c r="C8" s="244"/>
      <c r="D8" s="244"/>
      <c r="E8" s="244"/>
      <c r="F8" s="244"/>
      <c r="G8" s="244"/>
      <c r="H8" s="245"/>
    </row>
    <row r="9" spans="1:8" ht="15" customHeight="1" x14ac:dyDescent="0.25">
      <c r="A9" s="246"/>
      <c r="B9" s="247"/>
      <c r="C9" s="247"/>
      <c r="D9" s="247"/>
      <c r="E9" s="247"/>
      <c r="F9" s="247"/>
      <c r="G9" s="247"/>
      <c r="H9" s="247"/>
    </row>
    <row r="11" spans="1:8" ht="15.75" x14ac:dyDescent="0.25">
      <c r="A11" s="80"/>
    </row>
    <row r="12" spans="1:8" x14ac:dyDescent="0.25">
      <c r="A12" s="248" t="s">
        <v>46</v>
      </c>
      <c r="B12" s="249"/>
      <c r="C12" s="249"/>
      <c r="D12" s="249"/>
      <c r="E12" s="249"/>
      <c r="F12" s="249"/>
      <c r="G12" s="249"/>
      <c r="H12" s="250"/>
    </row>
    <row r="13" spans="1:8" x14ac:dyDescent="0.25">
      <c r="A13" s="251" t="s">
        <v>206</v>
      </c>
      <c r="B13" s="252"/>
      <c r="C13" s="252"/>
      <c r="D13" s="252"/>
      <c r="E13" s="252"/>
      <c r="F13" s="252"/>
      <c r="G13" s="252"/>
      <c r="H13" s="253"/>
    </row>
    <row r="14" spans="1:8" x14ac:dyDescent="0.25">
      <c r="A14" s="254"/>
      <c r="B14" s="255"/>
      <c r="C14" s="255"/>
      <c r="D14" s="255"/>
      <c r="E14" s="255"/>
      <c r="F14" s="255"/>
      <c r="G14" s="255"/>
      <c r="H14" s="256"/>
    </row>
    <row r="15" spans="1:8" x14ac:dyDescent="0.25">
      <c r="A15" s="254"/>
      <c r="B15" s="255"/>
      <c r="C15" s="255"/>
      <c r="D15" s="255"/>
      <c r="E15" s="255"/>
      <c r="F15" s="255"/>
      <c r="G15" s="255"/>
      <c r="H15" s="256"/>
    </row>
    <row r="16" spans="1:8" x14ac:dyDescent="0.25">
      <c r="A16" s="257"/>
      <c r="B16" s="258"/>
      <c r="C16" s="258"/>
      <c r="D16" s="258"/>
      <c r="E16" s="258"/>
      <c r="F16" s="258"/>
      <c r="G16" s="258"/>
      <c r="H16" s="259"/>
    </row>
    <row r="18" spans="1:8" x14ac:dyDescent="0.25">
      <c r="A18" s="260" t="s">
        <v>48</v>
      </c>
      <c r="B18" s="261"/>
      <c r="C18" s="261"/>
      <c r="D18" s="261"/>
      <c r="E18" s="261"/>
      <c r="F18" s="261"/>
      <c r="G18" s="261"/>
      <c r="H18" s="262"/>
    </row>
    <row r="19" spans="1:8" ht="15" customHeight="1" x14ac:dyDescent="0.25">
      <c r="A19" s="263" t="s">
        <v>207</v>
      </c>
      <c r="B19" s="264"/>
      <c r="C19" s="264"/>
      <c r="D19" s="264"/>
      <c r="E19" s="264"/>
      <c r="F19" s="264"/>
      <c r="G19" s="264"/>
      <c r="H19" s="265"/>
    </row>
    <row r="20" spans="1:8" x14ac:dyDescent="0.25">
      <c r="A20" s="266"/>
      <c r="B20" s="267"/>
      <c r="C20" s="267"/>
      <c r="D20" s="267"/>
      <c r="E20" s="267"/>
      <c r="F20" s="267"/>
      <c r="G20" s="267"/>
      <c r="H20" s="268"/>
    </row>
    <row r="21" spans="1:8" x14ac:dyDescent="0.25">
      <c r="A21" s="266"/>
      <c r="B21" s="267"/>
      <c r="C21" s="267"/>
      <c r="D21" s="267"/>
      <c r="E21" s="267"/>
      <c r="F21" s="267"/>
      <c r="G21" s="267"/>
      <c r="H21" s="268"/>
    </row>
    <row r="22" spans="1:8" x14ac:dyDescent="0.25">
      <c r="A22" s="266"/>
      <c r="B22" s="267"/>
      <c r="C22" s="267"/>
      <c r="D22" s="267"/>
      <c r="E22" s="267"/>
      <c r="F22" s="267"/>
      <c r="G22" s="267"/>
      <c r="H22" s="268"/>
    </row>
    <row r="23" spans="1:8" x14ac:dyDescent="0.25">
      <c r="A23" s="266"/>
      <c r="B23" s="267"/>
      <c r="C23" s="267"/>
      <c r="D23" s="267"/>
      <c r="E23" s="267"/>
      <c r="F23" s="267"/>
      <c r="G23" s="267"/>
      <c r="H23" s="268"/>
    </row>
    <row r="24" spans="1:8" x14ac:dyDescent="0.25">
      <c r="A24" s="266"/>
      <c r="B24" s="267"/>
      <c r="C24" s="267"/>
      <c r="D24" s="267"/>
      <c r="E24" s="267"/>
      <c r="F24" s="267"/>
      <c r="G24" s="267"/>
      <c r="H24" s="268"/>
    </row>
    <row r="25" spans="1:8" x14ac:dyDescent="0.25">
      <c r="A25" s="266"/>
      <c r="B25" s="267"/>
      <c r="C25" s="267"/>
      <c r="D25" s="267"/>
      <c r="E25" s="267"/>
      <c r="F25" s="267"/>
      <c r="G25" s="267"/>
      <c r="H25" s="268"/>
    </row>
    <row r="26" spans="1:8" s="106" customFormat="1" x14ac:dyDescent="0.25">
      <c r="A26" s="266"/>
      <c r="B26" s="267"/>
      <c r="C26" s="267"/>
      <c r="D26" s="267"/>
      <c r="E26" s="267"/>
      <c r="F26" s="267"/>
      <c r="G26" s="267"/>
      <c r="H26" s="268"/>
    </row>
    <row r="27" spans="1:8" s="106" customFormat="1" x14ac:dyDescent="0.25">
      <c r="A27" s="266"/>
      <c r="B27" s="267"/>
      <c r="C27" s="267"/>
      <c r="D27" s="267"/>
      <c r="E27" s="267"/>
      <c r="F27" s="267"/>
      <c r="G27" s="267"/>
      <c r="H27" s="268"/>
    </row>
    <row r="28" spans="1:8" x14ac:dyDescent="0.25">
      <c r="A28" s="266"/>
      <c r="B28" s="267"/>
      <c r="C28" s="267"/>
      <c r="D28" s="267"/>
      <c r="E28" s="267"/>
      <c r="F28" s="267"/>
      <c r="G28" s="267"/>
      <c r="H28" s="268"/>
    </row>
    <row r="29" spans="1:8" s="106" customFormat="1" x14ac:dyDescent="0.25">
      <c r="A29" s="266"/>
      <c r="B29" s="267"/>
      <c r="C29" s="267"/>
      <c r="D29" s="267"/>
      <c r="E29" s="267"/>
      <c r="F29" s="267"/>
      <c r="G29" s="267"/>
      <c r="H29" s="268"/>
    </row>
    <row r="30" spans="1:8" x14ac:dyDescent="0.25">
      <c r="A30" s="266"/>
      <c r="B30" s="267"/>
      <c r="C30" s="267"/>
      <c r="D30" s="267"/>
      <c r="E30" s="267"/>
      <c r="F30" s="267"/>
      <c r="G30" s="267"/>
      <c r="H30" s="268"/>
    </row>
    <row r="31" spans="1:8" x14ac:dyDescent="0.25">
      <c r="A31" s="266"/>
      <c r="B31" s="267"/>
      <c r="C31" s="267"/>
      <c r="D31" s="267"/>
      <c r="E31" s="267"/>
      <c r="F31" s="267"/>
      <c r="G31" s="267"/>
      <c r="H31" s="268"/>
    </row>
    <row r="32" spans="1:8" s="106" customFormat="1" x14ac:dyDescent="0.25">
      <c r="A32" s="266"/>
      <c r="B32" s="267"/>
      <c r="C32" s="267"/>
      <c r="D32" s="267"/>
      <c r="E32" s="267"/>
      <c r="F32" s="267"/>
      <c r="G32" s="267"/>
      <c r="H32" s="268"/>
    </row>
    <row r="33" spans="1:8" s="106" customFormat="1" x14ac:dyDescent="0.25">
      <c r="A33" s="266"/>
      <c r="B33" s="267"/>
      <c r="C33" s="267"/>
      <c r="D33" s="267"/>
      <c r="E33" s="267"/>
      <c r="F33" s="267"/>
      <c r="G33" s="267"/>
      <c r="H33" s="268"/>
    </row>
    <row r="34" spans="1:8" x14ac:dyDescent="0.25">
      <c r="A34" s="266"/>
      <c r="B34" s="267"/>
      <c r="C34" s="267"/>
      <c r="D34" s="267"/>
      <c r="E34" s="267"/>
      <c r="F34" s="267"/>
      <c r="G34" s="267"/>
      <c r="H34" s="268"/>
    </row>
    <row r="35" spans="1:8" x14ac:dyDescent="0.25">
      <c r="A35" s="266"/>
      <c r="B35" s="267"/>
      <c r="C35" s="267"/>
      <c r="D35" s="267"/>
      <c r="E35" s="267"/>
      <c r="F35" s="267"/>
      <c r="G35" s="267"/>
      <c r="H35" s="268"/>
    </row>
    <row r="36" spans="1:8" x14ac:dyDescent="0.25">
      <c r="A36" s="266"/>
      <c r="B36" s="267"/>
      <c r="C36" s="267"/>
      <c r="D36" s="267"/>
      <c r="E36" s="267"/>
      <c r="F36" s="267"/>
      <c r="G36" s="267"/>
      <c r="H36" s="268"/>
    </row>
    <row r="37" spans="1:8" x14ac:dyDescent="0.25">
      <c r="A37" s="266"/>
      <c r="B37" s="267"/>
      <c r="C37" s="267"/>
      <c r="D37" s="267"/>
      <c r="E37" s="267"/>
      <c r="F37" s="267"/>
      <c r="G37" s="267"/>
      <c r="H37" s="268"/>
    </row>
    <row r="38" spans="1:8" x14ac:dyDescent="0.25">
      <c r="A38" s="269"/>
      <c r="B38" s="270"/>
      <c r="C38" s="270"/>
      <c r="D38" s="270"/>
      <c r="E38" s="270"/>
      <c r="F38" s="270"/>
      <c r="G38" s="270"/>
      <c r="H38" s="271"/>
    </row>
    <row r="39" spans="1:8" ht="15" customHeight="1" x14ac:dyDescent="0.25"/>
    <row r="40" spans="1:8" x14ac:dyDescent="0.25">
      <c r="A40" s="230" t="s">
        <v>98</v>
      </c>
      <c r="B40" s="231"/>
      <c r="C40" s="231"/>
      <c r="D40" s="231"/>
      <c r="E40" s="231"/>
      <c r="F40" s="231"/>
      <c r="G40" s="231"/>
      <c r="H40" s="232"/>
    </row>
    <row r="41" spans="1:8" ht="15" customHeight="1" x14ac:dyDescent="0.25">
      <c r="A41" s="233" t="s">
        <v>209</v>
      </c>
      <c r="B41" s="234"/>
      <c r="C41" s="234"/>
      <c r="D41" s="234"/>
      <c r="E41" s="234"/>
      <c r="F41" s="234"/>
      <c r="G41" s="234"/>
      <c r="H41" s="235"/>
    </row>
    <row r="42" spans="1:8" x14ac:dyDescent="0.25">
      <c r="A42" s="236"/>
      <c r="B42" s="237"/>
      <c r="C42" s="237"/>
      <c r="D42" s="237"/>
      <c r="E42" s="237"/>
      <c r="F42" s="237"/>
      <c r="G42" s="237"/>
      <c r="H42" s="238"/>
    </row>
    <row r="43" spans="1:8" x14ac:dyDescent="0.25">
      <c r="A43" s="236"/>
      <c r="B43" s="237"/>
      <c r="C43" s="237"/>
      <c r="D43" s="237"/>
      <c r="E43" s="237"/>
      <c r="F43" s="237"/>
      <c r="G43" s="237"/>
      <c r="H43" s="238"/>
    </row>
    <row r="44" spans="1:8" x14ac:dyDescent="0.25">
      <c r="A44" s="236"/>
      <c r="B44" s="237"/>
      <c r="C44" s="237"/>
      <c r="D44" s="237"/>
      <c r="E44" s="237"/>
      <c r="F44" s="237"/>
      <c r="G44" s="237"/>
      <c r="H44" s="238"/>
    </row>
    <row r="45" spans="1:8" ht="38.25" customHeight="1" x14ac:dyDescent="0.25">
      <c r="A45" s="239"/>
      <c r="B45" s="240"/>
      <c r="C45" s="240"/>
      <c r="D45" s="240"/>
      <c r="E45" s="240"/>
      <c r="F45" s="240"/>
      <c r="G45" s="240"/>
      <c r="H45" s="241"/>
    </row>
    <row r="52" spans="1:8" ht="26.25" x14ac:dyDescent="0.4">
      <c r="A52" s="106"/>
      <c r="B52" s="107"/>
      <c r="C52" s="106"/>
      <c r="D52" s="106"/>
      <c r="E52" s="106"/>
      <c r="F52" s="106"/>
      <c r="G52" s="106"/>
      <c r="H52" s="106"/>
    </row>
  </sheetData>
  <mergeCells count="9">
    <mergeCell ref="A40:H40"/>
    <mergeCell ref="A41:H45"/>
    <mergeCell ref="A3:H4"/>
    <mergeCell ref="A8:H8"/>
    <mergeCell ref="A9:H9"/>
    <mergeCell ref="A12:H12"/>
    <mergeCell ref="A13:H16"/>
    <mergeCell ref="A18:H18"/>
    <mergeCell ref="A19:H38"/>
  </mergeCells>
  <pageMargins left="0.7" right="0.7" top="0.75" bottom="0.75" header="0.3" footer="0.3"/>
  <pageSetup paperSize="9" orientation="portrait"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bestFit="1" customWidth="1"/>
    <col min="9" max="9" width="14.7109375" bestFit="1" customWidth="1"/>
    <col min="10" max="10" width="10.140625" bestFit="1" customWidth="1"/>
    <col min="11" max="11" width="21.28515625" bestFit="1" customWidth="1"/>
    <col min="12" max="13" width="13" bestFit="1" customWidth="1"/>
    <col min="14" max="14" width="14.7109375" bestFit="1" customWidth="1"/>
    <col min="15" max="17" width="8.7109375" bestFit="1" customWidth="1"/>
    <col min="19" max="21" width="13" bestFit="1" customWidth="1"/>
    <col min="22" max="24" width="8.7109375" bestFit="1" customWidth="1"/>
  </cols>
  <sheetData>
    <row r="1" spans="1:26" ht="30" x14ac:dyDescent="0.25">
      <c r="A1" s="109" t="s">
        <v>91</v>
      </c>
      <c r="B1" s="225" t="s">
        <v>185</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c r="F9"/>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c r="B40"/>
      <c r="C40"/>
      <c r="D40"/>
      <c r="E40"/>
      <c r="F40"/>
      <c r="G40"/>
    </row>
    <row r="41" spans="1:26" x14ac:dyDescent="0.25">
      <c r="A41" t="s">
        <v>171</v>
      </c>
      <c r="B41" t="s">
        <v>53</v>
      </c>
      <c r="C41"/>
      <c r="D41"/>
      <c r="E41"/>
      <c r="F41"/>
      <c r="G41"/>
    </row>
    <row r="42" spans="1:26" x14ac:dyDescent="0.25">
      <c r="A42" t="s">
        <v>172</v>
      </c>
      <c r="B42" s="94"/>
      <c r="C42"/>
      <c r="D42"/>
      <c r="E42"/>
      <c r="F42"/>
      <c r="G42"/>
    </row>
    <row r="43" spans="1:26" x14ac:dyDescent="0.25">
      <c r="A43"/>
      <c r="B43"/>
      <c r="C43"/>
      <c r="D43"/>
      <c r="E43"/>
      <c r="F43"/>
      <c r="G43"/>
    </row>
    <row r="44" spans="1:26" ht="18.75" x14ac:dyDescent="0.3">
      <c r="A44" s="81" t="s">
        <v>79</v>
      </c>
      <c r="B44"/>
      <c r="C44"/>
      <c r="D44"/>
      <c r="E44"/>
      <c r="F44"/>
      <c r="G44"/>
    </row>
    <row r="45" spans="1:26" s="84" customFormat="1" ht="15.75" x14ac:dyDescent="0.25">
      <c r="A45" s="85" t="s">
        <v>54</v>
      </c>
      <c r="B45" s="86"/>
      <c r="C45" s="86"/>
      <c r="D45" s="86"/>
    </row>
    <row r="46" spans="1:26" ht="15.75" x14ac:dyDescent="0.25">
      <c r="A46" s="80"/>
      <c r="B46"/>
      <c r="C46"/>
      <c r="D46"/>
      <c r="E46"/>
      <c r="F46"/>
      <c r="G4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c r="B52"/>
      <c r="C52" s="106"/>
      <c r="D52" s="106"/>
      <c r="E52"/>
      <c r="F52"/>
      <c r="G52"/>
    </row>
    <row r="53" spans="1:14" s="84" customFormat="1" ht="15.75" x14ac:dyDescent="0.25">
      <c r="A53" s="85" t="s">
        <v>61</v>
      </c>
      <c r="B53" s="85"/>
      <c r="C53" s="85"/>
      <c r="D53" s="85"/>
    </row>
    <row r="54" spans="1:14" x14ac:dyDescent="0.25">
      <c r="A54"/>
      <c r="B54"/>
      <c r="C54" s="106"/>
      <c r="D54" s="106"/>
      <c r="E54"/>
      <c r="F54"/>
      <c r="G54"/>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c r="B62"/>
      <c r="C62"/>
      <c r="D62"/>
      <c r="E62"/>
      <c r="F62"/>
      <c r="G62"/>
    </row>
    <row r="63" spans="1:14" ht="18.75" x14ac:dyDescent="0.3">
      <c r="A63" s="81" t="s">
        <v>65</v>
      </c>
      <c r="B63"/>
      <c r="C63"/>
      <c r="D63"/>
      <c r="E63"/>
      <c r="F63" s="81" t="s">
        <v>66</v>
      </c>
      <c r="G63"/>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c r="B67"/>
      <c r="C67"/>
      <c r="D67"/>
      <c r="E67"/>
      <c r="F67"/>
      <c r="G67"/>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customFormat="1" x14ac:dyDescent="0.25">
      <c r="S85" s="1"/>
      <c r="T85" s="1"/>
      <c r="U85" s="1"/>
    </row>
    <row r="86" spans="19:21" customFormat="1" x14ac:dyDescent="0.25">
      <c r="S86" s="1"/>
      <c r="T86" s="1"/>
      <c r="U86" s="1"/>
    </row>
    <row r="87" spans="19:21" customFormat="1" x14ac:dyDescent="0.25">
      <c r="S87" s="1"/>
      <c r="T87" s="1"/>
      <c r="U87" s="1"/>
    </row>
    <row r="88" spans="19:21" customFormat="1" x14ac:dyDescent="0.25">
      <c r="S88" s="1"/>
      <c r="T88" s="1"/>
      <c r="U88" s="1"/>
    </row>
    <row r="89" spans="19:21" customFormat="1" x14ac:dyDescent="0.25">
      <c r="S89" s="1"/>
      <c r="T89" s="1"/>
      <c r="U89" s="1"/>
    </row>
    <row r="90" spans="19:21" customFormat="1" x14ac:dyDescent="0.25">
      <c r="S90" s="1"/>
      <c r="T90" s="1"/>
      <c r="U90" s="1"/>
    </row>
    <row r="91" spans="19:21" customFormat="1" x14ac:dyDescent="0.25">
      <c r="S91" s="1"/>
      <c r="T91" s="1"/>
      <c r="U91" s="1"/>
    </row>
    <row r="92" spans="19:21" customFormat="1" x14ac:dyDescent="0.25">
      <c r="S92" s="1"/>
      <c r="T92" s="1"/>
      <c r="U92" s="1"/>
    </row>
    <row r="93" spans="19:21" customFormat="1" x14ac:dyDescent="0.25">
      <c r="S93" s="1"/>
      <c r="T93" s="1"/>
      <c r="U93" s="1"/>
    </row>
    <row r="94" spans="19:21" customFormat="1" x14ac:dyDescent="0.25">
      <c r="S94" s="1"/>
      <c r="T94" s="1"/>
      <c r="U94" s="1"/>
    </row>
    <row r="95" spans="19:21" customFormat="1" x14ac:dyDescent="0.25">
      <c r="S95" s="1"/>
      <c r="T95" s="1"/>
      <c r="U95" s="1"/>
    </row>
    <row r="96" spans="19:21" customFormat="1" x14ac:dyDescent="0.25">
      <c r="S96" s="1"/>
      <c r="T96" s="1"/>
      <c r="U96" s="1"/>
    </row>
    <row r="97" spans="19:21" customFormat="1" x14ac:dyDescent="0.25">
      <c r="S97" s="1"/>
      <c r="T97" s="1"/>
      <c r="U97" s="1"/>
    </row>
    <row r="98" spans="19:21" customFormat="1" x14ac:dyDescent="0.25">
      <c r="S98" s="1"/>
      <c r="T98" s="1"/>
    </row>
    <row r="99" spans="19:21" customFormat="1" x14ac:dyDescent="0.25">
      <c r="S99" s="1"/>
      <c r="T99" s="1"/>
    </row>
    <row r="100" spans="19:21" customFormat="1" x14ac:dyDescent="0.25">
      <c r="S100" s="1"/>
      <c r="T100" s="1"/>
    </row>
    <row r="101" spans="19:21" customFormat="1" x14ac:dyDescent="0.25">
      <c r="S101" s="1"/>
      <c r="T101" s="1"/>
    </row>
    <row r="102" spans="19:21" customFormat="1" x14ac:dyDescent="0.25">
      <c r="S102" s="1"/>
      <c r="T102" s="1"/>
    </row>
    <row r="103" spans="19:21"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Z103"/>
  <sheetViews>
    <sheetView zoomScale="85" zoomScaleNormal="85" workbookViewId="0">
      <selection activeCell="H8" sqref="H8"/>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186</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197</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198</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199</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200</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201</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202</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203</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pageSetUpPr fitToPage="1"/>
  </sheetPr>
  <dimension ref="A1:Z103"/>
  <sheetViews>
    <sheetView zoomScale="85" zoomScaleNormal="85" workbookViewId="0">
      <selection activeCell="B1" sqref="B1"/>
    </sheetView>
  </sheetViews>
  <sheetFormatPr defaultColWidth="11.42578125" defaultRowHeight="15" x14ac:dyDescent="0.25"/>
  <cols>
    <col min="1" max="1" width="42.5703125" style="1" customWidth="1"/>
    <col min="2" max="2" width="20.140625" style="1" bestFit="1" customWidth="1"/>
    <col min="3" max="3" width="15.85546875" style="1" bestFit="1" customWidth="1"/>
    <col min="4" max="4" width="14.85546875" style="1" customWidth="1"/>
    <col min="5" max="5" width="12.42578125" style="1" bestFit="1" customWidth="1"/>
    <col min="6" max="6" width="21.28515625" style="1" customWidth="1"/>
    <col min="7" max="7" width="13" style="1" bestFit="1" customWidth="1"/>
    <col min="8" max="8" width="8.7109375" style="106" bestFit="1" customWidth="1"/>
    <col min="9" max="9" width="14.7109375" style="106" bestFit="1" customWidth="1"/>
    <col min="10" max="10" width="10.140625" style="106" bestFit="1" customWidth="1"/>
    <col min="11" max="11" width="21.28515625" style="106" bestFit="1" customWidth="1"/>
    <col min="12" max="13" width="13" style="106" bestFit="1" customWidth="1"/>
    <col min="14" max="14" width="14.7109375" style="106" bestFit="1" customWidth="1"/>
    <col min="15" max="17" width="8.7109375" style="106" bestFit="1" customWidth="1"/>
    <col min="18" max="18" width="11.42578125" style="106"/>
    <col min="19" max="21" width="13" style="106" bestFit="1" customWidth="1"/>
    <col min="22" max="24" width="8.7109375" style="106" bestFit="1" customWidth="1"/>
    <col min="25" max="16384" width="11.42578125" style="106"/>
  </cols>
  <sheetData>
    <row r="1" spans="1:26" ht="30" x14ac:dyDescent="0.25">
      <c r="A1" s="109" t="s">
        <v>91</v>
      </c>
      <c r="B1" s="225" t="s">
        <v>204</v>
      </c>
      <c r="C1" s="108" t="s">
        <v>90</v>
      </c>
      <c r="J1" s="1"/>
      <c r="O1" s="4"/>
      <c r="S1" s="17"/>
      <c r="T1" s="18"/>
      <c r="U1" s="18"/>
      <c r="V1" s="18"/>
      <c r="W1" s="18"/>
    </row>
    <row r="2" spans="1:26" ht="15.75" thickBot="1" x14ac:dyDescent="0.3">
      <c r="A2" s="2"/>
      <c r="B2" s="2" t="s">
        <v>10</v>
      </c>
      <c r="C2" s="36" t="s">
        <v>11</v>
      </c>
      <c r="D2" s="37"/>
      <c r="E2" s="37"/>
      <c r="F2" s="37"/>
      <c r="G2" s="37"/>
      <c r="H2" s="37"/>
      <c r="J2" s="2"/>
      <c r="K2" s="2"/>
      <c r="O2" s="4"/>
      <c r="S2" s="19"/>
      <c r="T2" s="20"/>
      <c r="U2" s="20"/>
      <c r="V2" s="20"/>
      <c r="W2" s="21"/>
    </row>
    <row r="3" spans="1:26" ht="21" x14ac:dyDescent="0.25">
      <c r="A3" s="35" t="s">
        <v>168</v>
      </c>
      <c r="B3" s="35" t="e">
        <f>B68</f>
        <v>#DIV/0!</v>
      </c>
      <c r="C3" s="43" t="s">
        <v>181</v>
      </c>
      <c r="D3" s="38" t="s">
        <v>14</v>
      </c>
      <c r="E3" s="39"/>
      <c r="F3" s="38" t="s">
        <v>50</v>
      </c>
      <c r="G3" s="39"/>
      <c r="H3" s="39"/>
      <c r="I3" s="300" t="s">
        <v>74</v>
      </c>
      <c r="J3" s="300"/>
      <c r="K3" s="300"/>
      <c r="L3" s="300"/>
      <c r="M3" s="300"/>
      <c r="N3" s="300"/>
      <c r="O3" s="4"/>
      <c r="S3" s="301" t="s">
        <v>165</v>
      </c>
      <c r="T3" s="302"/>
      <c r="U3" s="302"/>
      <c r="V3" s="302"/>
      <c r="W3" s="302"/>
      <c r="X3" s="302"/>
      <c r="Y3" s="302"/>
      <c r="Z3" s="303"/>
    </row>
    <row r="4" spans="1:26" x14ac:dyDescent="0.25">
      <c r="A4" s="35" t="s">
        <v>169</v>
      </c>
      <c r="B4" s="35" t="e">
        <f>G68</f>
        <v>#DIV/0!</v>
      </c>
      <c r="C4" s="43" t="s">
        <v>9</v>
      </c>
      <c r="D4" s="38" t="s">
        <v>18</v>
      </c>
      <c r="E4" s="40"/>
      <c r="F4" s="43" t="s">
        <v>51</v>
      </c>
      <c r="G4" s="41"/>
      <c r="H4" s="40"/>
      <c r="J4" s="5"/>
      <c r="K4" s="22"/>
      <c r="M4" s="8"/>
      <c r="O4" s="4"/>
      <c r="S4" s="304"/>
      <c r="T4" s="305"/>
      <c r="U4" s="305"/>
      <c r="V4" s="305"/>
      <c r="W4" s="305"/>
      <c r="X4" s="305"/>
      <c r="Y4" s="305"/>
      <c r="Z4" s="306"/>
    </row>
    <row r="5" spans="1:26" ht="15.75" thickBot="1" x14ac:dyDescent="0.3">
      <c r="A5" s="35" t="s">
        <v>170</v>
      </c>
      <c r="B5" s="35" t="e">
        <f>L68</f>
        <v>#DIV/0!</v>
      </c>
      <c r="C5" s="43" t="s">
        <v>180</v>
      </c>
      <c r="D5" s="38" t="s">
        <v>17</v>
      </c>
      <c r="E5" s="40"/>
      <c r="F5" s="42" t="s">
        <v>166</v>
      </c>
      <c r="G5" s="41"/>
      <c r="H5" s="40"/>
      <c r="K5" s="1"/>
      <c r="L5" s="1"/>
      <c r="M5" s="1"/>
      <c r="O5" s="4"/>
      <c r="Q5" s="4"/>
      <c r="S5" s="307"/>
      <c r="T5" s="308"/>
      <c r="U5" s="308"/>
      <c r="V5" s="308"/>
      <c r="W5" s="308"/>
      <c r="X5" s="308"/>
      <c r="Y5" s="308"/>
      <c r="Z5" s="309"/>
    </row>
    <row r="6" spans="1:26" x14ac:dyDescent="0.25">
      <c r="A6" s="12"/>
      <c r="K6" s="1"/>
      <c r="L6" s="1"/>
      <c r="M6" s="1"/>
      <c r="O6" s="4"/>
      <c r="Q6" s="4"/>
      <c r="S6" s="215"/>
      <c r="T6" s="174"/>
      <c r="U6" s="174"/>
      <c r="V6" s="174"/>
      <c r="W6" s="216"/>
      <c r="X6" s="176"/>
      <c r="Y6" s="176"/>
      <c r="Z6" s="183"/>
    </row>
    <row r="7" spans="1:26" x14ac:dyDescent="0.25">
      <c r="A7" s="25" t="s">
        <v>19</v>
      </c>
      <c r="B7" s="25" t="s">
        <v>7</v>
      </c>
      <c r="C7" s="25" t="s">
        <v>8</v>
      </c>
      <c r="D7" s="25" t="s">
        <v>16</v>
      </c>
      <c r="E7" s="2" t="s">
        <v>12</v>
      </c>
      <c r="F7" s="2" t="s">
        <v>13</v>
      </c>
      <c r="G7" s="2" t="s">
        <v>15</v>
      </c>
      <c r="H7" s="2" t="s">
        <v>0</v>
      </c>
      <c r="I7" s="2" t="s">
        <v>1</v>
      </c>
      <c r="J7" s="2" t="s">
        <v>2</v>
      </c>
      <c r="K7" s="1"/>
      <c r="L7" s="2" t="s">
        <v>12</v>
      </c>
      <c r="M7" s="2" t="s">
        <v>13</v>
      </c>
      <c r="N7" s="2" t="s">
        <v>15</v>
      </c>
      <c r="O7" s="2" t="s">
        <v>0</v>
      </c>
      <c r="P7" s="2" t="s">
        <v>1</v>
      </c>
      <c r="Q7" s="2" t="s">
        <v>2</v>
      </c>
      <c r="R7" s="24"/>
      <c r="S7" s="182" t="s">
        <v>12</v>
      </c>
      <c r="T7" s="175" t="s">
        <v>13</v>
      </c>
      <c r="U7" s="175" t="s">
        <v>15</v>
      </c>
      <c r="V7" s="175" t="s">
        <v>0</v>
      </c>
      <c r="W7" s="175" t="s">
        <v>1</v>
      </c>
      <c r="X7" s="175" t="s">
        <v>2</v>
      </c>
      <c r="Y7" s="176"/>
      <c r="Z7" s="183"/>
    </row>
    <row r="8" spans="1:26" x14ac:dyDescent="0.25">
      <c r="A8" s="24" t="s">
        <v>167</v>
      </c>
      <c r="B8" s="114"/>
      <c r="C8" s="97"/>
      <c r="D8" s="97"/>
      <c r="E8" s="5" t="e">
        <f>B3</f>
        <v>#DIV/0!</v>
      </c>
      <c r="F8" s="5" t="e">
        <f>B4</f>
        <v>#DIV/0!</v>
      </c>
      <c r="G8" s="5" t="e">
        <f>B5</f>
        <v>#DIV/0!</v>
      </c>
      <c r="H8" s="7" t="e">
        <f>AVERAGE(E8:F8)</f>
        <v>#DIV/0!</v>
      </c>
      <c r="I8" s="5" t="e">
        <f>STDEV(E8:F8)</f>
        <v>#DIV/0!</v>
      </c>
      <c r="J8" s="3" t="e">
        <f>I8*100/H8</f>
        <v>#DIV/0!</v>
      </c>
      <c r="K8" s="1"/>
      <c r="L8" s="5" t="e">
        <f>B3</f>
        <v>#DIV/0!</v>
      </c>
      <c r="M8" s="5" t="e">
        <f>B4</f>
        <v>#DIV/0!</v>
      </c>
      <c r="N8" s="5" t="e">
        <f>B5</f>
        <v>#DIV/0!</v>
      </c>
      <c r="O8" s="7" t="e">
        <f>AVERAGE(L8:M8)</f>
        <v>#DIV/0!</v>
      </c>
      <c r="P8" s="5" t="e">
        <f>STDEV(L8:M8)</f>
        <v>#DIV/0!</v>
      </c>
      <c r="Q8" s="3" t="e">
        <f>P8*100/O8</f>
        <v>#DIV/0!</v>
      </c>
      <c r="S8" s="184" t="e">
        <f>B3</f>
        <v>#DIV/0!</v>
      </c>
      <c r="T8" s="177" t="e">
        <f>B4</f>
        <v>#DIV/0!</v>
      </c>
      <c r="U8" s="177" t="e">
        <f>B5</f>
        <v>#DIV/0!</v>
      </c>
      <c r="V8" s="178" t="e">
        <f>AVERAGE(S8:U8)</f>
        <v>#DIV/0!</v>
      </c>
      <c r="W8" s="177" t="e">
        <f>STDEV(S8:U8)</f>
        <v>#DIV/0!</v>
      </c>
      <c r="X8" s="179" t="e">
        <f>W8*100/V8</f>
        <v>#DIV/0!</v>
      </c>
      <c r="Y8" s="176"/>
      <c r="Z8" s="183"/>
    </row>
    <row r="9" spans="1:26" x14ac:dyDescent="0.25">
      <c r="A9" s="24"/>
      <c r="B9" s="115"/>
      <c r="C9" s="116"/>
      <c r="D9" s="116"/>
      <c r="E9" s="106"/>
      <c r="F9" s="106"/>
      <c r="H9" s="7"/>
      <c r="I9" s="5"/>
      <c r="J9" s="33"/>
      <c r="N9" s="1"/>
      <c r="O9" s="7"/>
      <c r="P9" s="5"/>
      <c r="Q9" s="33"/>
      <c r="S9" s="185"/>
      <c r="T9" s="176"/>
      <c r="U9" s="174"/>
      <c r="V9" s="178"/>
      <c r="W9" s="177"/>
      <c r="X9" s="180"/>
      <c r="Y9" s="176"/>
      <c r="Z9" s="183"/>
    </row>
    <row r="10" spans="1:26" x14ac:dyDescent="0.25">
      <c r="A10" s="75" t="s">
        <v>5</v>
      </c>
      <c r="B10" s="97"/>
      <c r="C10" s="97"/>
      <c r="D10" s="97"/>
      <c r="E10" s="5" t="e">
        <f>((B10)/$B$8)/('Calibration Curves'!$C$19)</f>
        <v>#DIV/0!</v>
      </c>
      <c r="F10" s="5" t="e">
        <f>((C10)/$C$8)/('Calibration Curves'!$C$19)</f>
        <v>#DIV/0!</v>
      </c>
      <c r="G10" s="5" t="e">
        <f>((D10)/$D$8)/('Calibration Curves'!$C$19)</f>
        <v>#DIV/0!</v>
      </c>
      <c r="H10" s="7" t="e">
        <f>AVERAGE(E10:F10)</f>
        <v>#DIV/0!</v>
      </c>
      <c r="I10" s="5" t="e">
        <f>STDEV(E10:F10)</f>
        <v>#DIV/0!</v>
      </c>
      <c r="J10" s="3" t="e">
        <f>(I10*100)/H10</f>
        <v>#DIV/0!</v>
      </c>
      <c r="L10" s="5" t="e">
        <f>B10/('Calibration Curves'!$D$19)</f>
        <v>#VALUE!</v>
      </c>
      <c r="M10" s="5" t="e">
        <f>C10/('Calibration Curves'!$D$19)</f>
        <v>#VALUE!</v>
      </c>
      <c r="N10" s="5" t="e">
        <f>D10/('Calibration Curves'!$D$19)</f>
        <v>#VALUE!</v>
      </c>
      <c r="O10" s="7" t="e">
        <f t="shared" ref="O10:O27" si="0">AVERAGE(L10:M10)</f>
        <v>#VALUE!</v>
      </c>
      <c r="P10" s="5" t="e">
        <f t="shared" ref="P10:P27" si="1">STDEV(L10:M10)</f>
        <v>#VALUE!</v>
      </c>
      <c r="Q10" s="3" t="e">
        <f>P10*100/O10</f>
        <v>#VALUE!</v>
      </c>
      <c r="S10" s="184" t="e">
        <f>(B10*$B$3/$B$8)*('Calib. Curve I.S (Optional)'!$C$19/'Calibration Curves'!$D$19)</f>
        <v>#DIV/0!</v>
      </c>
      <c r="T10" s="177" t="e">
        <f>(C10*$B$4/$C$8)*('Calib. Curve I.S (Optional)'!$C$19/'Calibration Curves'!$D$19)</f>
        <v>#DIV/0!</v>
      </c>
      <c r="U10" s="177" t="e">
        <f>(D10*$B$5/$D$8)*('Calib. Curve I.S (Optional)'!$C$19/'Calibration Curves'!$D$19)</f>
        <v>#DIV/0!</v>
      </c>
      <c r="V10" s="178" t="e">
        <f t="shared" ref="V10:V27" si="2">AVERAGE(S10:U10)</f>
        <v>#DIV/0!</v>
      </c>
      <c r="W10" s="177" t="e">
        <f t="shared" ref="W10:W27" si="3">STDEV(S10:U10)</f>
        <v>#DIV/0!</v>
      </c>
      <c r="X10" s="179" t="e">
        <f>W10*100/V10</f>
        <v>#DIV/0!</v>
      </c>
      <c r="Y10" s="176"/>
      <c r="Z10" s="183"/>
    </row>
    <row r="11" spans="1:26" x14ac:dyDescent="0.25">
      <c r="A11" s="75" t="s">
        <v>4</v>
      </c>
      <c r="B11" s="114"/>
      <c r="C11" s="97"/>
      <c r="D11" s="97"/>
      <c r="E11" s="5" t="e">
        <f>((B11)/$B$8)/'Calibration Curves'!$I$19</f>
        <v>#DIV/0!</v>
      </c>
      <c r="F11" s="5" t="e">
        <f>((C11)/$C$8)/'Calibration Curves'!$I$19</f>
        <v>#DIV/0!</v>
      </c>
      <c r="G11" s="5" t="e">
        <f>((D11)/$D$8)/'Calibration Curves'!$I$19</f>
        <v>#DIV/0!</v>
      </c>
      <c r="H11" s="7" t="e">
        <f t="shared" ref="H11:H27" si="4">AVERAGE(E11:F11)</f>
        <v>#DIV/0!</v>
      </c>
      <c r="I11" s="5" t="e">
        <f t="shared" ref="I11:I27" si="5">STDEV(E11:F11)</f>
        <v>#DIV/0!</v>
      </c>
      <c r="J11" s="3" t="e">
        <f t="shared" ref="J11:J27" si="6">I11*100/H11</f>
        <v>#DIV/0!</v>
      </c>
      <c r="L11" s="5" t="e">
        <f>B11/('Calibration Curves'!$J$19)</f>
        <v>#VALUE!</v>
      </c>
      <c r="M11" s="5" t="e">
        <f>C11/('Calibration Curves'!$J$19)</f>
        <v>#VALUE!</v>
      </c>
      <c r="N11" s="5" t="e">
        <f>D11/('Calibration Curves'!$J$19)</f>
        <v>#VALUE!</v>
      </c>
      <c r="O11" s="7" t="e">
        <f t="shared" si="0"/>
        <v>#VALUE!</v>
      </c>
      <c r="P11" s="5" t="e">
        <f t="shared" si="1"/>
        <v>#VALUE!</v>
      </c>
      <c r="Q11" s="3" t="e">
        <f t="shared" ref="Q11:Q27" si="7">P11*100/O11</f>
        <v>#VALUE!</v>
      </c>
      <c r="S11" s="184" t="e">
        <f>(B11*$B$3/$B$8)*('Calib. Curve I.S (Optional)'!$C$19/'Calibration Curves'!$J$19)</f>
        <v>#DIV/0!</v>
      </c>
      <c r="T11" s="177" t="e">
        <f>(C11*$B$4/$C$8)*('Calib. Curve I.S (Optional)'!$C$19/'Calibration Curves'!$J$19)</f>
        <v>#DIV/0!</v>
      </c>
      <c r="U11" s="177" t="e">
        <f>(D11*$B$5/$D$8)*('Calib. Curve I.S (Optional)'!$C$19/'Calibration Curves'!$J$19)</f>
        <v>#DIV/0!</v>
      </c>
      <c r="V11" s="178" t="e">
        <f t="shared" si="2"/>
        <v>#DIV/0!</v>
      </c>
      <c r="W11" s="177" t="e">
        <f t="shared" si="3"/>
        <v>#DIV/0!</v>
      </c>
      <c r="X11" s="179" t="e">
        <f t="shared" ref="X11:X27" si="8">W11*100/V11</f>
        <v>#DIV/0!</v>
      </c>
      <c r="Y11" s="176"/>
      <c r="Z11" s="183"/>
    </row>
    <row r="12" spans="1:26" x14ac:dyDescent="0.25">
      <c r="A12" s="76" t="s">
        <v>6</v>
      </c>
      <c r="B12" s="114"/>
      <c r="C12" s="97"/>
      <c r="D12" s="97"/>
      <c r="E12" s="5" t="e">
        <f>((B12)/$B$8)/'Calibration Curves'!$O$19</f>
        <v>#DIV/0!</v>
      </c>
      <c r="F12" s="5" t="e">
        <f>((C12)/$C$8)/'Calibration Curves'!$O$19</f>
        <v>#DIV/0!</v>
      </c>
      <c r="G12" s="5" t="e">
        <f>((D12)/$D$8)/'Calibration Curves'!$O$19</f>
        <v>#DIV/0!</v>
      </c>
      <c r="H12" s="7" t="e">
        <f t="shared" si="4"/>
        <v>#DIV/0!</v>
      </c>
      <c r="I12" s="5" t="e">
        <f t="shared" si="5"/>
        <v>#DIV/0!</v>
      </c>
      <c r="J12" s="3" t="e">
        <f t="shared" si="6"/>
        <v>#DIV/0!</v>
      </c>
      <c r="L12" s="5" t="e">
        <f>B12/('Calibration Curves'!$P$19)</f>
        <v>#VALUE!</v>
      </c>
      <c r="M12" s="5" t="e">
        <f>C12/('Calibration Curves'!$P$19)</f>
        <v>#VALUE!</v>
      </c>
      <c r="N12" s="5" t="e">
        <f>D12/('Calibration Curves'!$P$19)</f>
        <v>#VALUE!</v>
      </c>
      <c r="O12" s="7" t="e">
        <f t="shared" si="0"/>
        <v>#VALUE!</v>
      </c>
      <c r="P12" s="5" t="e">
        <f t="shared" si="1"/>
        <v>#VALUE!</v>
      </c>
      <c r="Q12" s="3" t="e">
        <f t="shared" si="7"/>
        <v>#VALUE!</v>
      </c>
      <c r="S12" s="184" t="e">
        <f>(B12*$B$3/$B$8)*('Calib. Curve I.S (Optional)'!$C$19/'Calibration Curves'!$P$19)</f>
        <v>#DIV/0!</v>
      </c>
      <c r="T12" s="177" t="e">
        <f>(C12*$B$4/$C$8)*('Calib. Curve I.S (Optional)'!$C$19/'Calibration Curves'!$P$19)</f>
        <v>#DIV/0!</v>
      </c>
      <c r="U12" s="177" t="e">
        <f>(D12*$B$5/$D$8)*('Calib. Curve I.S (Optional)'!$C$19/'Calibration Curves'!$P$19)</f>
        <v>#DIV/0!</v>
      </c>
      <c r="V12" s="178" t="e">
        <f t="shared" si="2"/>
        <v>#DIV/0!</v>
      </c>
      <c r="W12" s="177" t="e">
        <f t="shared" si="3"/>
        <v>#DIV/0!</v>
      </c>
      <c r="X12" s="179" t="e">
        <f t="shared" si="8"/>
        <v>#DIV/0!</v>
      </c>
      <c r="Y12" s="176"/>
      <c r="Z12" s="183"/>
    </row>
    <row r="13" spans="1:26" x14ac:dyDescent="0.25">
      <c r="A13" s="77" t="s">
        <v>69</v>
      </c>
      <c r="B13" s="114"/>
      <c r="C13" s="97"/>
      <c r="D13" s="97"/>
      <c r="E13" s="5" t="e">
        <f>((B13)/$B$8)/'Calibration Curves'!$U$19</f>
        <v>#DIV/0!</v>
      </c>
      <c r="F13" s="5" t="e">
        <f>((C13)/$C$8)/'Calibration Curves'!$U$19</f>
        <v>#DIV/0!</v>
      </c>
      <c r="G13" s="5" t="e">
        <f>((D13)/$D$8)/'Calibration Curves'!$U$19</f>
        <v>#DIV/0!</v>
      </c>
      <c r="H13" s="7" t="e">
        <f t="shared" si="4"/>
        <v>#DIV/0!</v>
      </c>
      <c r="I13" s="5" t="e">
        <f t="shared" si="5"/>
        <v>#DIV/0!</v>
      </c>
      <c r="J13" s="3" t="e">
        <f>I13*100/H13</f>
        <v>#DIV/0!</v>
      </c>
      <c r="L13" s="5" t="e">
        <f>B13/('Calibration Curves'!$V$19)</f>
        <v>#VALUE!</v>
      </c>
      <c r="M13" s="5" t="e">
        <f>C13/('Calibration Curves'!$V$19)</f>
        <v>#VALUE!</v>
      </c>
      <c r="N13" s="5" t="e">
        <f>D13/('Calibration Curves'!$V$19)</f>
        <v>#VALUE!</v>
      </c>
      <c r="O13" s="7" t="e">
        <f t="shared" si="0"/>
        <v>#VALUE!</v>
      </c>
      <c r="P13" s="5" t="e">
        <f t="shared" si="1"/>
        <v>#VALUE!</v>
      </c>
      <c r="Q13" s="3" t="e">
        <f t="shared" si="7"/>
        <v>#VALUE!</v>
      </c>
      <c r="S13" s="184" t="e">
        <f>(B13*$B$3/$B$8)*('Calib. Curve I.S (Optional)'!$C$19/'Calibration Curves'!$V$19)</f>
        <v>#DIV/0!</v>
      </c>
      <c r="T13" s="177" t="e">
        <f>(C13*$B$4/$C$8)*('Calib. Curve I.S (Optional)'!$C$19/'Calibration Curves'!$V$19)</f>
        <v>#DIV/0!</v>
      </c>
      <c r="U13" s="177" t="e">
        <f>(D13*$B$5/$D$8)*('Calib. Curve I.S (Optional)'!$C$19/'Calibration Curves'!$V$19)</f>
        <v>#DIV/0!</v>
      </c>
      <c r="V13" s="178" t="e">
        <f t="shared" si="2"/>
        <v>#DIV/0!</v>
      </c>
      <c r="W13" s="177" t="e">
        <f t="shared" si="3"/>
        <v>#DIV/0!</v>
      </c>
      <c r="X13" s="179" t="e">
        <f t="shared" si="8"/>
        <v>#DIV/0!</v>
      </c>
      <c r="Y13" s="176"/>
      <c r="Z13" s="183"/>
    </row>
    <row r="14" spans="1:26" x14ac:dyDescent="0.25">
      <c r="A14" s="76" t="s">
        <v>25</v>
      </c>
      <c r="B14" s="114"/>
      <c r="C14" s="97"/>
      <c r="D14" s="97"/>
      <c r="E14" s="5" t="e">
        <f>((B14)/$B$8)/'Calibration Curves'!$AA$19</f>
        <v>#DIV/0!</v>
      </c>
      <c r="F14" s="5" t="e">
        <f>((C14)/$C$8)/'Calibration Curves'!$AA$19</f>
        <v>#DIV/0!</v>
      </c>
      <c r="G14" s="5" t="e">
        <f>((D14)/$D$8)/'Calibration Curves'!$AA$19</f>
        <v>#DIV/0!</v>
      </c>
      <c r="H14" s="7" t="e">
        <f t="shared" si="4"/>
        <v>#DIV/0!</v>
      </c>
      <c r="I14" s="5" t="e">
        <f t="shared" si="5"/>
        <v>#DIV/0!</v>
      </c>
      <c r="J14" s="3" t="e">
        <f t="shared" si="6"/>
        <v>#DIV/0!</v>
      </c>
      <c r="L14" s="5" t="e">
        <f>B14/('Calibration Curves'!$AB$19)</f>
        <v>#VALUE!</v>
      </c>
      <c r="M14" s="5" t="e">
        <f>C14/('Calibration Curves'!$AB$19)</f>
        <v>#VALUE!</v>
      </c>
      <c r="N14" s="5" t="e">
        <f>D14/('Calibration Curves'!$AB$19)</f>
        <v>#VALUE!</v>
      </c>
      <c r="O14" s="7" t="e">
        <f t="shared" si="0"/>
        <v>#VALUE!</v>
      </c>
      <c r="P14" s="5" t="e">
        <f t="shared" si="1"/>
        <v>#VALUE!</v>
      </c>
      <c r="Q14" s="3" t="e">
        <f t="shared" si="7"/>
        <v>#VALUE!</v>
      </c>
      <c r="S14" s="184" t="e">
        <f>(B14*$B$3/$B$8)*('Calib. Curve I.S (Optional)'!$C$19/'Calibration Curves'!$AB$19)</f>
        <v>#DIV/0!</v>
      </c>
      <c r="T14" s="177" t="e">
        <f>(C14*$B$4/$C$8)*('Calib. Curve I.S (Optional)'!$C$19/'Calibration Curves'!$AB$19)</f>
        <v>#DIV/0!</v>
      </c>
      <c r="U14" s="177" t="e">
        <f>(D14*$B$3/$B$8)*('Calib. Curve I.S (Optional)'!$C$19/'Calibration Curves'!$AB$19)</f>
        <v>#DIV/0!</v>
      </c>
      <c r="V14" s="178" t="e">
        <f t="shared" si="2"/>
        <v>#DIV/0!</v>
      </c>
      <c r="W14" s="177" t="e">
        <f t="shared" si="3"/>
        <v>#DIV/0!</v>
      </c>
      <c r="X14" s="179" t="e">
        <f t="shared" si="8"/>
        <v>#DIV/0!</v>
      </c>
      <c r="Y14" s="176"/>
      <c r="Z14" s="183"/>
    </row>
    <row r="15" spans="1:26" x14ac:dyDescent="0.25">
      <c r="A15" s="76" t="s">
        <v>26</v>
      </c>
      <c r="B15" s="114"/>
      <c r="C15" s="97"/>
      <c r="D15" s="97"/>
      <c r="E15" s="5" t="e">
        <f>((B15)/$B$8)/'Calibration Curves'!$AG$19</f>
        <v>#DIV/0!</v>
      </c>
      <c r="F15" s="5" t="e">
        <f>((C15)/$C$8)/'Calibration Curves'!$AG$19</f>
        <v>#DIV/0!</v>
      </c>
      <c r="G15" s="5" t="e">
        <f>((D15)/$D$8)/'Calibration Curves'!$AG$19</f>
        <v>#DIV/0!</v>
      </c>
      <c r="H15" s="7" t="e">
        <f t="shared" si="4"/>
        <v>#DIV/0!</v>
      </c>
      <c r="I15" s="5" t="e">
        <f t="shared" si="5"/>
        <v>#DIV/0!</v>
      </c>
      <c r="J15" s="3" t="e">
        <f t="shared" si="6"/>
        <v>#DIV/0!</v>
      </c>
      <c r="L15" s="5" t="e">
        <f>B15/('Calibration Curves'!$AH$19)</f>
        <v>#VALUE!</v>
      </c>
      <c r="M15" s="5" t="e">
        <f>C15/('Calibration Curves'!$AH$19)</f>
        <v>#VALUE!</v>
      </c>
      <c r="N15" s="5" t="e">
        <f>D15/('Calibration Curves'!$AH$19)</f>
        <v>#VALUE!</v>
      </c>
      <c r="O15" s="7" t="e">
        <f t="shared" si="0"/>
        <v>#VALUE!</v>
      </c>
      <c r="P15" s="5" t="e">
        <f t="shared" si="1"/>
        <v>#VALUE!</v>
      </c>
      <c r="Q15" s="3" t="e">
        <f t="shared" si="7"/>
        <v>#VALUE!</v>
      </c>
      <c r="S15" s="184" t="e">
        <f>(B15*$B$3/$B$8)*('Calib. Curve I.S (Optional)'!$C$19/'Calibration Curves'!$AH$19)</f>
        <v>#DIV/0!</v>
      </c>
      <c r="T15" s="177" t="e">
        <f>(C15*$B$3/$B$8)*('Calib. Curve I.S (Optional)'!$C$19/'Calibration Curves'!$AH$19)</f>
        <v>#DIV/0!</v>
      </c>
      <c r="U15" s="177" t="e">
        <f>(D15*$B$5/$D$8)*('Calib. Curve I.S (Optional)'!$C$19/'Calibration Curves'!$AH$19)</f>
        <v>#DIV/0!</v>
      </c>
      <c r="V15" s="178" t="e">
        <f t="shared" si="2"/>
        <v>#DIV/0!</v>
      </c>
      <c r="W15" s="177" t="e">
        <f t="shared" si="3"/>
        <v>#DIV/0!</v>
      </c>
      <c r="X15" s="179" t="e">
        <f t="shared" si="8"/>
        <v>#DIV/0!</v>
      </c>
      <c r="Y15" s="176"/>
      <c r="Z15" s="183"/>
    </row>
    <row r="16" spans="1:26" x14ac:dyDescent="0.25">
      <c r="A16" s="76" t="s">
        <v>187</v>
      </c>
      <c r="B16" s="114"/>
      <c r="C16" s="114"/>
      <c r="D16" s="114"/>
      <c r="E16" s="5" t="e">
        <f>((B16)/$B$8)/'Calibration Curves'!$AM$19</f>
        <v>#DIV/0!</v>
      </c>
      <c r="F16" s="5" t="e">
        <f>((C16)/$C$8)/'Calibration Curves'!$AM$19</f>
        <v>#DIV/0!</v>
      </c>
      <c r="G16" s="5" t="e">
        <f>((D16)/$D$8)/'Calibration Curves'!$AM$19</f>
        <v>#DIV/0!</v>
      </c>
      <c r="H16" s="7" t="e">
        <f t="shared" si="4"/>
        <v>#DIV/0!</v>
      </c>
      <c r="I16" s="5" t="e">
        <f t="shared" si="5"/>
        <v>#DIV/0!</v>
      </c>
      <c r="J16" s="3" t="e">
        <f t="shared" si="6"/>
        <v>#DIV/0!</v>
      </c>
      <c r="L16" s="5" t="e">
        <f>B16/('Calibration Curves'!$AN$19)</f>
        <v>#VALUE!</v>
      </c>
      <c r="M16" s="5" t="e">
        <f>C16/('Calibration Curves'!$AN$19)</f>
        <v>#VALUE!</v>
      </c>
      <c r="N16" s="5" t="e">
        <f>D16/('Calibration Curves'!$AN$19)</f>
        <v>#VALUE!</v>
      </c>
      <c r="O16" s="7" t="e">
        <f t="shared" si="0"/>
        <v>#VALUE!</v>
      </c>
      <c r="P16" s="5" t="e">
        <f t="shared" si="1"/>
        <v>#VALUE!</v>
      </c>
      <c r="Q16" s="3" t="e">
        <f t="shared" si="7"/>
        <v>#VALUE!</v>
      </c>
      <c r="S16" s="184" t="e">
        <f>(B16*$B$3/$B$8)*('Calib. Curve I.S (Optional)'!$C$19/'Calibration Curves'!$AN$19)</f>
        <v>#DIV/0!</v>
      </c>
      <c r="T16" s="177" t="e">
        <f>(C16*$B$4/$C$8)*('Calib. Curve I.S (Optional)'!$C$19/'Calibration Curves'!$AN$19)</f>
        <v>#DIV/0!</v>
      </c>
      <c r="U16" s="177" t="e">
        <f>(D16*$B$5/$D$8)*('Calib. Curve I.S (Optional)'!$C$19/'Calibration Curves'!$AN$19)</f>
        <v>#DIV/0!</v>
      </c>
      <c r="V16" s="178" t="e">
        <f t="shared" si="2"/>
        <v>#DIV/0!</v>
      </c>
      <c r="W16" s="177" t="e">
        <f t="shared" si="3"/>
        <v>#DIV/0!</v>
      </c>
      <c r="X16" s="179" t="e">
        <f t="shared" si="8"/>
        <v>#DIV/0!</v>
      </c>
      <c r="Y16" s="176"/>
      <c r="Z16" s="183"/>
    </row>
    <row r="17" spans="1:26" x14ac:dyDescent="0.25">
      <c r="A17" s="76" t="s">
        <v>188</v>
      </c>
      <c r="B17" s="114"/>
      <c r="C17" s="97"/>
      <c r="D17" s="97"/>
      <c r="E17" s="5" t="e">
        <f>((B17)/$B$8)/'Calibration Curves'!$AS$19</f>
        <v>#DIV/0!</v>
      </c>
      <c r="F17" s="5" t="e">
        <f>((C17)/$C$8)/'Calibration Curves'!$AS$19</f>
        <v>#DIV/0!</v>
      </c>
      <c r="G17" s="5" t="e">
        <f>((D17)/$D$8)/'Calibration Curves'!$AS$19</f>
        <v>#DIV/0!</v>
      </c>
      <c r="H17" s="7" t="e">
        <f t="shared" si="4"/>
        <v>#DIV/0!</v>
      </c>
      <c r="I17" s="5" t="e">
        <f t="shared" si="5"/>
        <v>#DIV/0!</v>
      </c>
      <c r="J17" s="11" t="e">
        <f t="shared" si="6"/>
        <v>#DIV/0!</v>
      </c>
      <c r="L17" s="5" t="e">
        <f>B17/('Calibration Curves'!$AT$19)</f>
        <v>#VALUE!</v>
      </c>
      <c r="M17" s="5" t="e">
        <f>C17/('Calibration Curves'!$AT$19)</f>
        <v>#VALUE!</v>
      </c>
      <c r="N17" s="5" t="e">
        <f>D17/('Calibration Curves'!$AT$19)</f>
        <v>#VALUE!</v>
      </c>
      <c r="O17" s="7" t="e">
        <f t="shared" si="0"/>
        <v>#VALUE!</v>
      </c>
      <c r="P17" s="5" t="e">
        <f t="shared" si="1"/>
        <v>#VALUE!</v>
      </c>
      <c r="Q17" s="3" t="e">
        <f t="shared" si="7"/>
        <v>#VALUE!</v>
      </c>
      <c r="S17" s="184" t="e">
        <f>(B17*$B$3/$B$8)*('Calib. Curve I.S (Optional)'!$C$19/'Calibration Curves'!$AT$19)</f>
        <v>#DIV/0!</v>
      </c>
      <c r="T17" s="177" t="e">
        <f>(C17*$B$4/$C$8)*('Calib. Curve I.S (Optional)'!$C$19/'Calibration Curves'!$AT$19)</f>
        <v>#DIV/0!</v>
      </c>
      <c r="U17" s="177" t="e">
        <f>(D17*$B$5/$D$8)*('Calib. Curve I.S (Optional)'!$C$19/'Calibration Curves'!$AT$19)</f>
        <v>#DIV/0!</v>
      </c>
      <c r="V17" s="178" t="e">
        <f t="shared" si="2"/>
        <v>#DIV/0!</v>
      </c>
      <c r="W17" s="177" t="e">
        <f t="shared" si="3"/>
        <v>#DIV/0!</v>
      </c>
      <c r="X17" s="179" t="e">
        <f t="shared" si="8"/>
        <v>#DIV/0!</v>
      </c>
      <c r="Y17" s="176"/>
      <c r="Z17" s="183"/>
    </row>
    <row r="18" spans="1:26" x14ac:dyDescent="0.25">
      <c r="A18" s="76" t="s">
        <v>189</v>
      </c>
      <c r="B18" s="114"/>
      <c r="C18" s="97"/>
      <c r="D18" s="97"/>
      <c r="E18" s="5" t="e">
        <f>((B18)/$B$8)/'Calibration Curves'!$AY$19</f>
        <v>#DIV/0!</v>
      </c>
      <c r="F18" s="5" t="e">
        <f>((C18)/$C$8)/'Calibration Curves'!$AY$19</f>
        <v>#DIV/0!</v>
      </c>
      <c r="G18" s="5" t="e">
        <f>((D18)/$D$8)/'Calibration Curves'!$AY$19</f>
        <v>#DIV/0!</v>
      </c>
      <c r="H18" s="7" t="e">
        <f t="shared" si="4"/>
        <v>#DIV/0!</v>
      </c>
      <c r="I18" s="5" t="e">
        <f t="shared" si="5"/>
        <v>#DIV/0!</v>
      </c>
      <c r="J18" s="11" t="e">
        <f t="shared" si="6"/>
        <v>#DIV/0!</v>
      </c>
      <c r="L18" s="5" t="e">
        <f>B18/('Calibration Curves'!$AZ$19)</f>
        <v>#VALUE!</v>
      </c>
      <c r="M18" s="5" t="e">
        <f>C18/('Calibration Curves'!$AZ$19)</f>
        <v>#VALUE!</v>
      </c>
      <c r="N18" s="5" t="e">
        <f>D18/('Calibration Curves'!$AZ$19)</f>
        <v>#VALUE!</v>
      </c>
      <c r="O18" s="7" t="e">
        <f t="shared" si="0"/>
        <v>#VALUE!</v>
      </c>
      <c r="P18" s="5" t="e">
        <f t="shared" si="1"/>
        <v>#VALUE!</v>
      </c>
      <c r="Q18" s="3" t="e">
        <f t="shared" si="7"/>
        <v>#VALUE!</v>
      </c>
      <c r="S18" s="184" t="e">
        <f>(B18*$B$3/$B$8)*('Calib. Curve I.S (Optional)'!$C$19/'Calibration Curves'!$AZ$19)</f>
        <v>#DIV/0!</v>
      </c>
      <c r="T18" s="177" t="e">
        <f>(C18*$B$3/$B$8)*('Calib. Curve I.S (Optional)'!$C$19/'Calibration Curves'!$AZ$19)</f>
        <v>#DIV/0!</v>
      </c>
      <c r="U18" s="177" t="e">
        <f>(D18*$B$5/$D$8)*('Calib. Curve I.S (Optional)'!$C$19/'Calibration Curves'!$AZ$19)</f>
        <v>#DIV/0!</v>
      </c>
      <c r="V18" s="178" t="e">
        <f t="shared" si="2"/>
        <v>#DIV/0!</v>
      </c>
      <c r="W18" s="177" t="e">
        <f t="shared" si="3"/>
        <v>#DIV/0!</v>
      </c>
      <c r="X18" s="179" t="e">
        <f t="shared" si="8"/>
        <v>#DIV/0!</v>
      </c>
      <c r="Y18" s="176"/>
      <c r="Z18" s="183"/>
    </row>
    <row r="19" spans="1:26" x14ac:dyDescent="0.25">
      <c r="A19" s="76" t="s">
        <v>27</v>
      </c>
      <c r="B19" s="97"/>
      <c r="C19" s="97"/>
      <c r="D19" s="97"/>
      <c r="E19" s="5" t="e">
        <f>((B19)/$B$8)/'Calibration Curves'!$BE$19</f>
        <v>#DIV/0!</v>
      </c>
      <c r="F19" s="5" t="e">
        <f>((C19)/$C$8)/'Calibration Curves'!$BE$19</f>
        <v>#DIV/0!</v>
      </c>
      <c r="G19" s="5" t="e">
        <f>((D19)/$D$8)/'Calibration Curves'!$BE$19</f>
        <v>#DIV/0!</v>
      </c>
      <c r="H19" s="7" t="e">
        <f t="shared" si="4"/>
        <v>#DIV/0!</v>
      </c>
      <c r="I19" s="5" t="e">
        <f t="shared" si="5"/>
        <v>#DIV/0!</v>
      </c>
      <c r="J19" s="11" t="e">
        <f>I19*100/H19</f>
        <v>#DIV/0!</v>
      </c>
      <c r="L19" s="5" t="e">
        <f>B19/('Calibration Curves'!$BF$19)</f>
        <v>#VALUE!</v>
      </c>
      <c r="M19" s="5" t="e">
        <f>C19/('Calibration Curves'!$BF$19)</f>
        <v>#VALUE!</v>
      </c>
      <c r="N19" s="5" t="e">
        <f>D19/('Calibration Curves'!$BF$19)</f>
        <v>#VALUE!</v>
      </c>
      <c r="O19" s="7" t="e">
        <f t="shared" si="0"/>
        <v>#VALUE!</v>
      </c>
      <c r="P19" s="5" t="e">
        <f t="shared" si="1"/>
        <v>#VALUE!</v>
      </c>
      <c r="Q19" s="3" t="e">
        <f t="shared" si="7"/>
        <v>#VALUE!</v>
      </c>
      <c r="R19" s="10"/>
      <c r="S19" s="184" t="e">
        <f>(B19*$B$3/$B$8)*('Calib. Curve I.S (Optional)'!$C$19/'Calibration Curves'!$BF$19)</f>
        <v>#DIV/0!</v>
      </c>
      <c r="T19" s="177" t="e">
        <f>(C19*$B$4/$C$8)*('Calib. Curve I.S (Optional)'!$C$19/'Calibration Curves'!$BF$19)</f>
        <v>#DIV/0!</v>
      </c>
      <c r="U19" s="177" t="e">
        <f>(D19*$B$5/$D$8)*('Calib. Curve I.S (Optional)'!$C$19/'Calibration Curves'!$BF$19)</f>
        <v>#DIV/0!</v>
      </c>
      <c r="V19" s="178" t="e">
        <f t="shared" si="2"/>
        <v>#DIV/0!</v>
      </c>
      <c r="W19" s="177" t="e">
        <f t="shared" si="3"/>
        <v>#DIV/0!</v>
      </c>
      <c r="X19" s="179" t="e">
        <f t="shared" si="8"/>
        <v>#DIV/0!</v>
      </c>
      <c r="Y19" s="176"/>
      <c r="Z19" s="183"/>
    </row>
    <row r="20" spans="1:26" x14ac:dyDescent="0.25">
      <c r="A20" s="76" t="s">
        <v>28</v>
      </c>
      <c r="B20" s="97"/>
      <c r="C20" s="97"/>
      <c r="D20" s="97"/>
      <c r="E20" s="5" t="e">
        <f>((B20)/$B$8)/'Calibration Curves'!$BK$19</f>
        <v>#DIV/0!</v>
      </c>
      <c r="F20" s="5" t="e">
        <f>((C20)/$C$8)/'Calibration Curves'!$BK$19</f>
        <v>#DIV/0!</v>
      </c>
      <c r="G20" s="5" t="e">
        <f>((D20)/$D$8)/'Calibration Curves'!$BK$19</f>
        <v>#DIV/0!</v>
      </c>
      <c r="H20" s="7" t="e">
        <f t="shared" si="4"/>
        <v>#DIV/0!</v>
      </c>
      <c r="I20" s="5" t="e">
        <f t="shared" si="5"/>
        <v>#DIV/0!</v>
      </c>
      <c r="J20" s="11" t="e">
        <f t="shared" si="6"/>
        <v>#DIV/0!</v>
      </c>
      <c r="L20" s="5" t="e">
        <f>B20/('Calibration Curves'!$BL$19)</f>
        <v>#VALUE!</v>
      </c>
      <c r="M20" s="5" t="e">
        <f>C20/('Calibration Curves'!$BL$19)</f>
        <v>#VALUE!</v>
      </c>
      <c r="N20" s="5" t="e">
        <f>D20/('Calibration Curves'!$BL$19)</f>
        <v>#VALUE!</v>
      </c>
      <c r="O20" s="7" t="e">
        <f t="shared" si="0"/>
        <v>#VALUE!</v>
      </c>
      <c r="P20" s="5" t="e">
        <f t="shared" si="1"/>
        <v>#VALUE!</v>
      </c>
      <c r="Q20" s="3" t="e">
        <f t="shared" si="7"/>
        <v>#VALUE!</v>
      </c>
      <c r="R20" s="10"/>
      <c r="S20" s="184" t="e">
        <f>(B20*$B$3/$B$8)*('Calib. Curve I.S (Optional)'!$C$19/'Calibration Curves'!$BL$19)</f>
        <v>#DIV/0!</v>
      </c>
      <c r="T20" s="177" t="e">
        <f>(C20*$B$3/$B$8)*('Calib. Curve I.S (Optional)'!$C$19/'Calibration Curves'!$BL$19)</f>
        <v>#DIV/0!</v>
      </c>
      <c r="U20" s="177" t="e">
        <f>(D20*$B$5/$D$8)*('Calib. Curve I.S (Optional)'!$C$19/'Calibration Curves'!$BL$19)</f>
        <v>#DIV/0!</v>
      </c>
      <c r="V20" s="178" t="e">
        <f t="shared" si="2"/>
        <v>#DIV/0!</v>
      </c>
      <c r="W20" s="177" t="e">
        <f t="shared" si="3"/>
        <v>#DIV/0!</v>
      </c>
      <c r="X20" s="179" t="e">
        <f t="shared" si="8"/>
        <v>#DIV/0!</v>
      </c>
      <c r="Y20" s="176"/>
      <c r="Z20" s="183"/>
    </row>
    <row r="21" spans="1:26" x14ac:dyDescent="0.25">
      <c r="A21" s="76" t="s">
        <v>29</v>
      </c>
      <c r="B21" s="97"/>
      <c r="C21" s="97"/>
      <c r="D21" s="97"/>
      <c r="E21" s="5" t="e">
        <f>((B21)/$B$8)/'Calibration Curves'!$BQ$19</f>
        <v>#DIV/0!</v>
      </c>
      <c r="F21" s="5" t="e">
        <f>((C21)/$C$8)/'Calibration Curves'!$BQ$19</f>
        <v>#DIV/0!</v>
      </c>
      <c r="G21" s="5" t="e">
        <f>((D21)/$D$8)/'Calibration Curves'!$BQ$19</f>
        <v>#DIV/0!</v>
      </c>
      <c r="H21" s="7" t="e">
        <f t="shared" si="4"/>
        <v>#DIV/0!</v>
      </c>
      <c r="I21" s="5" t="e">
        <f t="shared" si="5"/>
        <v>#DIV/0!</v>
      </c>
      <c r="J21" s="11" t="e">
        <f t="shared" si="6"/>
        <v>#DIV/0!</v>
      </c>
      <c r="L21" s="5" t="e">
        <f>B21/('Calibration Curves'!$BR$19)</f>
        <v>#VALUE!</v>
      </c>
      <c r="M21" s="5" t="e">
        <f>C21/('Calibration Curves'!$BR$19)</f>
        <v>#VALUE!</v>
      </c>
      <c r="N21" s="5" t="e">
        <f>D21/('Calibration Curves'!$BR$19)</f>
        <v>#VALUE!</v>
      </c>
      <c r="O21" s="7" t="e">
        <f t="shared" si="0"/>
        <v>#VALUE!</v>
      </c>
      <c r="P21" s="5" t="e">
        <f t="shared" si="1"/>
        <v>#VALUE!</v>
      </c>
      <c r="Q21" s="3" t="e">
        <f t="shared" si="7"/>
        <v>#VALUE!</v>
      </c>
      <c r="R21" s="10"/>
      <c r="S21" s="184" t="e">
        <f>(B21*$B$3/$B$8)*('Calib. Curve I.S (Optional)'!$C$19/'Calibration Curves'!$BR$19)</f>
        <v>#DIV/0!</v>
      </c>
      <c r="T21" s="177" t="e">
        <f>(C21*$B$4/$C$8)*('Calib. Curve I.S (Optional)'!$C$19/'Calibration Curves'!$BR$19)</f>
        <v>#DIV/0!</v>
      </c>
      <c r="U21" s="177" t="e">
        <f>(D21*$B$5/$D$8)*('Calib. Curve I.S (Optional)'!$C$19/'Calibration Curves'!$BR$19)</f>
        <v>#DIV/0!</v>
      </c>
      <c r="V21" s="178" t="e">
        <f t="shared" si="2"/>
        <v>#DIV/0!</v>
      </c>
      <c r="W21" s="177" t="e">
        <f t="shared" si="3"/>
        <v>#DIV/0!</v>
      </c>
      <c r="X21" s="179" t="e">
        <f t="shared" si="8"/>
        <v>#DIV/0!</v>
      </c>
      <c r="Y21" s="176"/>
      <c r="Z21" s="183"/>
    </row>
    <row r="22" spans="1:26" x14ac:dyDescent="0.25">
      <c r="A22" s="76" t="s">
        <v>30</v>
      </c>
      <c r="B22" s="97"/>
      <c r="C22" s="97"/>
      <c r="D22" s="97"/>
      <c r="E22" s="5" t="e">
        <f>((B22)/$B$8)/'Calibration Curves'!$BW$19</f>
        <v>#DIV/0!</v>
      </c>
      <c r="F22" s="5" t="e">
        <f>((C22)/$C$8)/'Calibration Curves'!$BW$19</f>
        <v>#DIV/0!</v>
      </c>
      <c r="G22" s="5" t="e">
        <f>((D22)/$D$8)/'Calibration Curves'!$BW$19</f>
        <v>#DIV/0!</v>
      </c>
      <c r="H22" s="7" t="e">
        <f t="shared" si="4"/>
        <v>#DIV/0!</v>
      </c>
      <c r="I22" s="5" t="e">
        <f t="shared" si="5"/>
        <v>#DIV/0!</v>
      </c>
      <c r="J22" s="11" t="e">
        <f t="shared" si="6"/>
        <v>#DIV/0!</v>
      </c>
      <c r="L22" s="5" t="e">
        <f>B22/('Calibration Curves'!$BX$19)</f>
        <v>#VALUE!</v>
      </c>
      <c r="M22" s="5" t="e">
        <f>C22/('Calibration Curves'!$BX$19)</f>
        <v>#VALUE!</v>
      </c>
      <c r="N22" s="5" t="e">
        <f>D22/('Calibration Curves'!$BX$19)</f>
        <v>#VALUE!</v>
      </c>
      <c r="O22" s="7" t="e">
        <f t="shared" si="0"/>
        <v>#VALUE!</v>
      </c>
      <c r="P22" s="5" t="e">
        <f t="shared" si="1"/>
        <v>#VALUE!</v>
      </c>
      <c r="Q22" s="3" t="e">
        <f t="shared" si="7"/>
        <v>#VALUE!</v>
      </c>
      <c r="R22" s="10"/>
      <c r="S22" s="184" t="e">
        <f>(B22*$B$3/$B$8)*('Calib. Curve I.S (Optional)'!$C$19/'Calibration Curves'!$BX$19)</f>
        <v>#DIV/0!</v>
      </c>
      <c r="T22" s="177" t="e">
        <f>(C22*$B$4/$C$8)*('Calib. Curve I.S (Optional)'!$C$19/'Calibration Curves'!$BX$19)</f>
        <v>#DIV/0!</v>
      </c>
      <c r="U22" s="177" t="e">
        <f>(D22*$B$5/$D$8)*('Calib. Curve I.S (Optional)'!$C$19/'Calibration Curves'!$BX$19)</f>
        <v>#DIV/0!</v>
      </c>
      <c r="V22" s="178" t="e">
        <f t="shared" si="2"/>
        <v>#DIV/0!</v>
      </c>
      <c r="W22" s="177" t="e">
        <f t="shared" si="3"/>
        <v>#DIV/0!</v>
      </c>
      <c r="X22" s="179" t="e">
        <f t="shared" si="8"/>
        <v>#DIV/0!</v>
      </c>
      <c r="Y22" s="176"/>
      <c r="Z22" s="183"/>
    </row>
    <row r="23" spans="1:26" x14ac:dyDescent="0.25">
      <c r="A23" s="76" t="s">
        <v>190</v>
      </c>
      <c r="B23" s="97"/>
      <c r="C23" s="97"/>
      <c r="D23" s="97"/>
      <c r="E23" s="5" t="e">
        <f>((B23)/$B$8)/'Calibration Curves'!$CC$19</f>
        <v>#DIV/0!</v>
      </c>
      <c r="F23" s="5" t="e">
        <f>((C23)/$C$8)/'Calibration Curves'!$CC$19</f>
        <v>#DIV/0!</v>
      </c>
      <c r="G23" s="5" t="e">
        <f>((D23)/$D$8)/'Calibration Curves'!$CC$19</f>
        <v>#DIV/0!</v>
      </c>
      <c r="H23" s="7" t="e">
        <f t="shared" si="4"/>
        <v>#DIV/0!</v>
      </c>
      <c r="I23" s="5" t="e">
        <f t="shared" si="5"/>
        <v>#DIV/0!</v>
      </c>
      <c r="J23" s="11" t="e">
        <f t="shared" si="6"/>
        <v>#DIV/0!</v>
      </c>
      <c r="L23" s="5" t="e">
        <f>B23/('Calibration Curves'!$CD$19)</f>
        <v>#VALUE!</v>
      </c>
      <c r="M23" s="5" t="e">
        <f>C23/('Calibration Curves'!$CD$19)</f>
        <v>#VALUE!</v>
      </c>
      <c r="N23" s="5" t="e">
        <f>D23/('Calibration Curves'!$CD$19)</f>
        <v>#VALUE!</v>
      </c>
      <c r="O23" s="7" t="e">
        <f t="shared" si="0"/>
        <v>#VALUE!</v>
      </c>
      <c r="P23" s="5" t="e">
        <f t="shared" si="1"/>
        <v>#VALUE!</v>
      </c>
      <c r="Q23" s="3" t="e">
        <f t="shared" si="7"/>
        <v>#VALUE!</v>
      </c>
      <c r="R23" s="10"/>
      <c r="S23" s="184" t="e">
        <f>(B23*$B$3/$B$8)*('Calib. Curve I.S (Optional)'!$C$19/'Calibration Curves'!$CD$19)</f>
        <v>#DIV/0!</v>
      </c>
      <c r="T23" s="177" t="e">
        <f>(C23*$B$3/$B$8)*('Calib. Curve I.S (Optional)'!$C$19/'Calibration Curves'!$CD$19)</f>
        <v>#DIV/0!</v>
      </c>
      <c r="U23" s="177" t="e">
        <f>(D23*$B$5/$D$8)*('Calib. Curve I.S (Optional)'!$C$19/'Calibration Curves'!$CD$19)</f>
        <v>#DIV/0!</v>
      </c>
      <c r="V23" s="178" t="e">
        <f t="shared" si="2"/>
        <v>#DIV/0!</v>
      </c>
      <c r="W23" s="177" t="e">
        <f t="shared" si="3"/>
        <v>#DIV/0!</v>
      </c>
      <c r="X23" s="179" t="e">
        <f t="shared" si="8"/>
        <v>#DIV/0!</v>
      </c>
      <c r="Y23" s="176"/>
      <c r="Z23" s="183"/>
    </row>
    <row r="24" spans="1:26" x14ac:dyDescent="0.25">
      <c r="A24" s="76" t="s">
        <v>31</v>
      </c>
      <c r="B24" s="97"/>
      <c r="C24" s="97"/>
      <c r="D24" s="97"/>
      <c r="E24" s="5" t="e">
        <f>((B24)/$B$8)/'Calibration Curves'!$CI$19</f>
        <v>#DIV/0!</v>
      </c>
      <c r="F24" s="5" t="e">
        <f>((C24)/$C$8)/'Calibration Curves'!$CI$19</f>
        <v>#DIV/0!</v>
      </c>
      <c r="G24" s="5" t="e">
        <f>((D24)/$D$8)/'Calibration Curves'!$CI$19</f>
        <v>#DIV/0!</v>
      </c>
      <c r="H24" s="7" t="e">
        <f t="shared" si="4"/>
        <v>#DIV/0!</v>
      </c>
      <c r="I24" s="5" t="e">
        <f t="shared" si="5"/>
        <v>#DIV/0!</v>
      </c>
      <c r="J24" s="11" t="e">
        <f t="shared" si="6"/>
        <v>#DIV/0!</v>
      </c>
      <c r="L24" s="5" t="e">
        <f>B24/('Calibration Curves'!$CJ$19)</f>
        <v>#VALUE!</v>
      </c>
      <c r="M24" s="5" t="e">
        <f>C24/('Calibration Curves'!$CJ$19)</f>
        <v>#VALUE!</v>
      </c>
      <c r="N24" s="5" t="e">
        <f>D24/('Calibration Curves'!$CJ$19)</f>
        <v>#VALUE!</v>
      </c>
      <c r="O24" s="7" t="e">
        <f t="shared" si="0"/>
        <v>#VALUE!</v>
      </c>
      <c r="P24" s="5" t="e">
        <f t="shared" si="1"/>
        <v>#VALUE!</v>
      </c>
      <c r="Q24" s="3" t="e">
        <f t="shared" si="7"/>
        <v>#VALUE!</v>
      </c>
      <c r="R24" s="10"/>
      <c r="S24" s="184" t="e">
        <f>(B24*$B$3/$B$8)*('Calib. Curve I.S (Optional)'!$C$19/'Calibration Curves'!$CJ$19)</f>
        <v>#DIV/0!</v>
      </c>
      <c r="T24" s="177" t="e">
        <f>(C24*$B$4/$C$8)*('Calib. Curve I.S (Optional)'!$C$19/'Calibration Curves'!$CJ$19)</f>
        <v>#DIV/0!</v>
      </c>
      <c r="U24" s="177" t="e">
        <f>(D24*$B$5/$D$8)*('Calib. Curve I.S (Optional)'!$C$19/'Calibration Curves'!$CJ$19)</f>
        <v>#DIV/0!</v>
      </c>
      <c r="V24" s="178" t="e">
        <f t="shared" si="2"/>
        <v>#DIV/0!</v>
      </c>
      <c r="W24" s="177" t="e">
        <f t="shared" si="3"/>
        <v>#DIV/0!</v>
      </c>
      <c r="X24" s="179" t="e">
        <f t="shared" si="8"/>
        <v>#DIV/0!</v>
      </c>
      <c r="Y24" s="176"/>
      <c r="Z24" s="183"/>
    </row>
    <row r="25" spans="1:26" x14ac:dyDescent="0.25">
      <c r="A25" s="76" t="s">
        <v>70</v>
      </c>
      <c r="B25" s="97"/>
      <c r="C25" s="97"/>
      <c r="D25" s="97"/>
      <c r="E25" s="5" t="e">
        <f>((B25)/$B$8)/'Calibration Curves'!$CO$19</f>
        <v>#DIV/0!</v>
      </c>
      <c r="F25" s="5" t="e">
        <f>((C25)/$C$8)/'Calibration Curves'!$CO$19</f>
        <v>#DIV/0!</v>
      </c>
      <c r="G25" s="5" t="e">
        <f>((D25)/$D$8)/'Calibration Curves'!$CO$19</f>
        <v>#DIV/0!</v>
      </c>
      <c r="H25" s="7" t="e">
        <f t="shared" si="4"/>
        <v>#DIV/0!</v>
      </c>
      <c r="I25" s="5" t="e">
        <f t="shared" si="5"/>
        <v>#DIV/0!</v>
      </c>
      <c r="J25" s="11" t="e">
        <f t="shared" si="6"/>
        <v>#DIV/0!</v>
      </c>
      <c r="L25" s="5" t="e">
        <f>B25/('Calibration Curves'!$CP$19)</f>
        <v>#VALUE!</v>
      </c>
      <c r="M25" s="5" t="e">
        <f>C25/('Calibration Curves'!$CP$19)</f>
        <v>#VALUE!</v>
      </c>
      <c r="N25" s="5" t="e">
        <f>D25/('Calibration Curves'!$CP$19)</f>
        <v>#VALUE!</v>
      </c>
      <c r="O25" s="7" t="e">
        <f t="shared" si="0"/>
        <v>#VALUE!</v>
      </c>
      <c r="P25" s="5" t="e">
        <f t="shared" si="1"/>
        <v>#VALUE!</v>
      </c>
      <c r="Q25" s="3" t="e">
        <f t="shared" si="7"/>
        <v>#VALUE!</v>
      </c>
      <c r="R25" s="10"/>
      <c r="S25" s="184" t="e">
        <f>(B25*$B$3/$B$8)*('Calib. Curve I.S (Optional)'!$C$19/'Calibration Curves'!$CP$19)</f>
        <v>#DIV/0!</v>
      </c>
      <c r="T25" s="177" t="e">
        <f>(C25*$B$4/$C$8)*('Calib. Curve I.S (Optional)'!$C$19/'Calibration Curves'!$CP$19)</f>
        <v>#DIV/0!</v>
      </c>
      <c r="U25" s="177" t="e">
        <f>(D25*$B$5/$D$8)*('Calib. Curve I.S (Optional)'!$C$19/'Calibration Curves'!$CP$19)</f>
        <v>#DIV/0!</v>
      </c>
      <c r="V25" s="178" t="e">
        <f t="shared" si="2"/>
        <v>#DIV/0!</v>
      </c>
      <c r="W25" s="177" t="e">
        <f t="shared" si="3"/>
        <v>#DIV/0!</v>
      </c>
      <c r="X25" s="179" t="e">
        <f t="shared" si="8"/>
        <v>#DIV/0!</v>
      </c>
      <c r="Y25" s="176"/>
      <c r="Z25" s="183"/>
    </row>
    <row r="26" spans="1:26" x14ac:dyDescent="0.25">
      <c r="A26" s="76" t="s">
        <v>191</v>
      </c>
      <c r="B26" s="97"/>
      <c r="C26" s="97"/>
      <c r="D26" s="97"/>
      <c r="E26" s="5" t="e">
        <f>((B26)/$B$8)/'Calibration Curves'!$CU$19</f>
        <v>#DIV/0!</v>
      </c>
      <c r="F26" s="5" t="e">
        <f>((C26)/$C$8)/'Calibration Curves'!$CU$19</f>
        <v>#DIV/0!</v>
      </c>
      <c r="G26" s="5" t="e">
        <f>((D26)/$D$8)/'Calibration Curves'!$CU$19</f>
        <v>#DIV/0!</v>
      </c>
      <c r="H26" s="7" t="e">
        <f t="shared" si="4"/>
        <v>#DIV/0!</v>
      </c>
      <c r="I26" s="5" t="e">
        <f t="shared" si="5"/>
        <v>#DIV/0!</v>
      </c>
      <c r="J26" s="3" t="e">
        <f t="shared" si="6"/>
        <v>#DIV/0!</v>
      </c>
      <c r="L26" s="5" t="e">
        <f>B26/('Calibration Curves'!$CV$19)</f>
        <v>#VALUE!</v>
      </c>
      <c r="M26" s="5" t="e">
        <f>C26/('Calibration Curves'!$CV$19)</f>
        <v>#VALUE!</v>
      </c>
      <c r="N26" s="5" t="e">
        <f>D26/('Calibration Curves'!$CV$19)</f>
        <v>#VALUE!</v>
      </c>
      <c r="O26" s="7" t="e">
        <f t="shared" si="0"/>
        <v>#VALUE!</v>
      </c>
      <c r="P26" s="5" t="e">
        <f t="shared" si="1"/>
        <v>#VALUE!</v>
      </c>
      <c r="Q26" s="3" t="e">
        <f t="shared" si="7"/>
        <v>#VALUE!</v>
      </c>
      <c r="R26" s="10"/>
      <c r="S26" s="184" t="e">
        <f>(B26*$B$3/$B$8)*('Calib. Curve I.S (Optional)'!$C$19/'Calibration Curves'!$CV$19)</f>
        <v>#DIV/0!</v>
      </c>
      <c r="T26" s="177" t="e">
        <f>(C26*$B$4/$C$8)*('Calib. Curve I.S (Optional)'!$C$19/'Calibration Curves'!$CV$19)</f>
        <v>#DIV/0!</v>
      </c>
      <c r="U26" s="177" t="e">
        <f>(D26*$B$5/$D$8)*('Calib. Curve I.S (Optional)'!$C$19/'Calibration Curves'!$CV$19)</f>
        <v>#DIV/0!</v>
      </c>
      <c r="V26" s="178" t="e">
        <f t="shared" si="2"/>
        <v>#DIV/0!</v>
      </c>
      <c r="W26" s="177" t="e">
        <f t="shared" si="3"/>
        <v>#DIV/0!</v>
      </c>
      <c r="X26" s="179" t="e">
        <f t="shared" si="8"/>
        <v>#DIV/0!</v>
      </c>
      <c r="Y26" s="176"/>
      <c r="Z26" s="183"/>
    </row>
    <row r="27" spans="1:26" x14ac:dyDescent="0.25">
      <c r="A27" s="76" t="s">
        <v>32</v>
      </c>
      <c r="B27" s="97"/>
      <c r="C27" s="97"/>
      <c r="D27" s="97"/>
      <c r="E27" s="5" t="e">
        <f>((B27)/$B$8)/'Calibration Curves'!$DA$19</f>
        <v>#DIV/0!</v>
      </c>
      <c r="F27" s="5" t="e">
        <f>((C27)/$C$8)/'Calibration Curves'!$DA$19</f>
        <v>#DIV/0!</v>
      </c>
      <c r="G27" s="5" t="e">
        <f>((D27)/$D$8)/'Calibration Curves'!$DA$19</f>
        <v>#DIV/0!</v>
      </c>
      <c r="H27" s="7" t="e">
        <f t="shared" si="4"/>
        <v>#DIV/0!</v>
      </c>
      <c r="I27" s="5" t="e">
        <f t="shared" si="5"/>
        <v>#DIV/0!</v>
      </c>
      <c r="J27" s="3" t="e">
        <f t="shared" si="6"/>
        <v>#DIV/0!</v>
      </c>
      <c r="L27" s="5" t="e">
        <f>B27/('Calibration Curves'!$DB$19)</f>
        <v>#VALUE!</v>
      </c>
      <c r="M27" s="5" t="e">
        <f>C27/('Calibration Curves'!$DB$19)</f>
        <v>#VALUE!</v>
      </c>
      <c r="N27" s="5" t="e">
        <f>D27/('Calibration Curves'!$DB$19)</f>
        <v>#VALUE!</v>
      </c>
      <c r="O27" s="7" t="e">
        <f t="shared" si="0"/>
        <v>#VALUE!</v>
      </c>
      <c r="P27" s="5" t="e">
        <f t="shared" si="1"/>
        <v>#VALUE!</v>
      </c>
      <c r="Q27" s="3" t="e">
        <f t="shared" si="7"/>
        <v>#VALUE!</v>
      </c>
      <c r="R27" s="10"/>
      <c r="S27" s="184" t="e">
        <f>(B27*$B$3/$B$8)*('Calib. Curve I.S (Optional)'!$C$19/'Calibration Curves'!$DB$19)</f>
        <v>#DIV/0!</v>
      </c>
      <c r="T27" s="177" t="e">
        <f>(C27*$B$4/$C$8)*('Calib. Curve I.S (Optional)'!$C$19/'Calibration Curves'!$DB$19)</f>
        <v>#DIV/0!</v>
      </c>
      <c r="U27" s="177" t="e">
        <f>(D27*$B$5/$D$8)*('Calib. Curve I.S (Optional)'!$C$19/'Calibration Curves'!$DB$19)</f>
        <v>#DIV/0!</v>
      </c>
      <c r="V27" s="178" t="e">
        <f t="shared" si="2"/>
        <v>#DIV/0!</v>
      </c>
      <c r="W27" s="177" t="e">
        <f t="shared" si="3"/>
        <v>#DIV/0!</v>
      </c>
      <c r="X27" s="179" t="e">
        <f t="shared" si="8"/>
        <v>#DIV/0!</v>
      </c>
      <c r="Y27" s="176"/>
      <c r="Z27" s="183"/>
    </row>
    <row r="28" spans="1:26" x14ac:dyDescent="0.25">
      <c r="I28" s="5"/>
      <c r="M28" s="9"/>
      <c r="N28" s="28"/>
      <c r="O28" s="28"/>
      <c r="P28" s="28"/>
      <c r="Q28" s="10"/>
      <c r="R28" s="10"/>
      <c r="S28" s="186"/>
      <c r="T28" s="177"/>
      <c r="U28" s="177"/>
      <c r="V28" s="176"/>
      <c r="W28" s="176"/>
      <c r="X28" s="176"/>
      <c r="Y28" s="176"/>
      <c r="Z28" s="183"/>
    </row>
    <row r="29" spans="1:26" x14ac:dyDescent="0.25">
      <c r="M29" s="30"/>
      <c r="N29" s="32"/>
      <c r="O29" s="32"/>
      <c r="P29" s="28"/>
      <c r="Q29" s="10"/>
      <c r="R29" s="10"/>
      <c r="S29" s="186"/>
      <c r="T29" s="181"/>
      <c r="U29" s="181"/>
      <c r="V29" s="176"/>
      <c r="W29" s="176"/>
      <c r="X29" s="176"/>
      <c r="Y29" s="176"/>
      <c r="Z29" s="183"/>
    </row>
    <row r="30" spans="1:26" x14ac:dyDescent="0.25">
      <c r="M30" s="9"/>
      <c r="N30" s="28"/>
      <c r="O30" s="28"/>
      <c r="P30" s="28"/>
      <c r="Q30" s="10"/>
      <c r="R30" s="10"/>
      <c r="S30" s="186"/>
      <c r="T30" s="177"/>
      <c r="U30" s="177"/>
      <c r="V30" s="176"/>
      <c r="W30" s="176"/>
      <c r="X30" s="176"/>
      <c r="Y30" s="176"/>
      <c r="Z30" s="183"/>
    </row>
    <row r="31" spans="1:26" x14ac:dyDescent="0.25">
      <c r="M31" s="9"/>
      <c r="N31" s="28"/>
      <c r="O31" s="28"/>
      <c r="P31" s="28"/>
      <c r="Q31" s="10"/>
      <c r="R31" s="10"/>
      <c r="S31" s="186"/>
      <c r="T31" s="177"/>
      <c r="U31" s="177"/>
      <c r="V31" s="176"/>
      <c r="W31" s="176"/>
      <c r="X31" s="176"/>
      <c r="Y31" s="176"/>
      <c r="Z31" s="183"/>
    </row>
    <row r="32" spans="1:26" x14ac:dyDescent="0.25">
      <c r="F32" s="9"/>
      <c r="G32" s="27"/>
      <c r="H32" s="11"/>
      <c r="I32" s="11"/>
      <c r="J32" s="9"/>
      <c r="K32" s="30"/>
      <c r="L32" s="9"/>
      <c r="M32" s="9"/>
      <c r="N32" s="28"/>
      <c r="O32" s="28"/>
      <c r="P32" s="28"/>
      <c r="Q32" s="10"/>
      <c r="R32" s="10"/>
      <c r="S32" s="186"/>
      <c r="T32" s="177"/>
      <c r="U32" s="177"/>
      <c r="V32" s="176"/>
      <c r="W32" s="176"/>
      <c r="X32" s="176"/>
      <c r="Y32" s="176"/>
      <c r="Z32" s="183"/>
    </row>
    <row r="33" spans="1:26" x14ac:dyDescent="0.25">
      <c r="F33" s="9"/>
      <c r="G33" s="27"/>
      <c r="H33" s="11"/>
      <c r="I33" s="11"/>
      <c r="J33" s="9"/>
      <c r="K33" s="30"/>
      <c r="L33" s="9"/>
      <c r="M33" s="9"/>
      <c r="N33" s="28"/>
      <c r="O33" s="28"/>
      <c r="P33" s="28"/>
      <c r="Q33" s="10"/>
      <c r="R33" s="10"/>
      <c r="S33" s="186"/>
      <c r="T33" s="177"/>
      <c r="U33" s="177"/>
      <c r="V33" s="176"/>
      <c r="W33" s="176"/>
      <c r="X33" s="176"/>
      <c r="Y33" s="176"/>
      <c r="Z33" s="183"/>
    </row>
    <row r="34" spans="1:26" x14ac:dyDescent="0.25">
      <c r="F34" s="9"/>
      <c r="G34" s="27"/>
      <c r="H34" s="11"/>
      <c r="I34" s="11"/>
      <c r="J34" s="9"/>
      <c r="K34" s="30"/>
      <c r="L34" s="9"/>
      <c r="M34" s="9"/>
      <c r="N34" s="28"/>
      <c r="O34" s="28"/>
      <c r="P34" s="28"/>
      <c r="Q34" s="10"/>
      <c r="R34" s="10"/>
      <c r="S34" s="186"/>
      <c r="T34" s="177"/>
      <c r="U34" s="177"/>
      <c r="V34" s="176"/>
      <c r="W34" s="176"/>
      <c r="X34" s="176"/>
      <c r="Y34" s="176"/>
      <c r="Z34" s="183"/>
    </row>
    <row r="35" spans="1:26" x14ac:dyDescent="0.25">
      <c r="A35" s="44"/>
      <c r="F35" s="30"/>
      <c r="G35" s="26"/>
      <c r="H35" s="31"/>
      <c r="I35" s="31"/>
      <c r="J35" s="30"/>
      <c r="K35" s="30"/>
      <c r="L35" s="30"/>
      <c r="M35" s="30"/>
      <c r="N35" s="32"/>
      <c r="O35" s="32"/>
      <c r="P35" s="32"/>
      <c r="Q35" s="10"/>
      <c r="R35" s="10"/>
      <c r="S35" s="186"/>
      <c r="T35" s="181"/>
      <c r="U35" s="181"/>
      <c r="V35" s="176"/>
      <c r="W35" s="176"/>
      <c r="X35" s="176"/>
      <c r="Y35" s="176"/>
      <c r="Z35" s="183"/>
    </row>
    <row r="36" spans="1:26" x14ac:dyDescent="0.25">
      <c r="F36" s="9"/>
      <c r="G36" s="27"/>
      <c r="H36" s="11"/>
      <c r="I36" s="11"/>
      <c r="J36" s="9"/>
      <c r="K36" s="30"/>
      <c r="L36" s="9"/>
      <c r="M36" s="9"/>
      <c r="N36" s="28"/>
      <c r="O36" s="28"/>
      <c r="P36" s="28"/>
      <c r="Q36" s="10"/>
      <c r="R36" s="10"/>
      <c r="S36" s="186"/>
      <c r="T36" s="177"/>
      <c r="U36" s="177"/>
      <c r="V36" s="176"/>
      <c r="W36" s="176"/>
      <c r="X36" s="176"/>
      <c r="Y36" s="176"/>
      <c r="Z36" s="183"/>
    </row>
    <row r="37" spans="1:26" ht="15.75" thickBot="1" x14ac:dyDescent="0.3">
      <c r="F37" s="9"/>
      <c r="G37" s="27"/>
      <c r="H37" s="11"/>
      <c r="I37" s="11"/>
      <c r="J37" s="9"/>
      <c r="K37" s="30"/>
      <c r="L37" s="9"/>
      <c r="M37" s="9"/>
      <c r="N37" s="28"/>
      <c r="O37" s="28"/>
      <c r="P37" s="28"/>
      <c r="Q37" s="10"/>
      <c r="R37" s="10"/>
      <c r="S37" s="187"/>
      <c r="T37" s="188"/>
      <c r="U37" s="188"/>
      <c r="V37" s="189"/>
      <c r="W37" s="189"/>
      <c r="X37" s="189"/>
      <c r="Y37" s="189"/>
      <c r="Z37" s="190"/>
    </row>
    <row r="38" spans="1:26" x14ac:dyDescent="0.25">
      <c r="F38" s="9"/>
      <c r="G38" s="27"/>
      <c r="H38" s="11"/>
      <c r="I38" s="11"/>
      <c r="J38" s="9"/>
      <c r="K38" s="30"/>
      <c r="L38" s="9"/>
      <c r="M38" s="9"/>
      <c r="N38" s="28"/>
      <c r="O38" s="28"/>
      <c r="P38" s="28"/>
      <c r="Q38" s="10"/>
      <c r="R38" s="10"/>
      <c r="S38" s="29"/>
      <c r="T38" s="10"/>
      <c r="U38" s="10"/>
    </row>
    <row r="39" spans="1:26" s="99" customFormat="1" ht="18.75" x14ac:dyDescent="0.3">
      <c r="A39" s="81" t="s">
        <v>52</v>
      </c>
    </row>
    <row r="40" spans="1:26" x14ac:dyDescent="0.25">
      <c r="A40" s="106"/>
      <c r="B40" s="106"/>
      <c r="C40" s="106"/>
      <c r="D40" s="106"/>
      <c r="E40" s="106"/>
      <c r="F40" s="106"/>
      <c r="G40" s="106"/>
    </row>
    <row r="41" spans="1:26" x14ac:dyDescent="0.25">
      <c r="A41" s="106" t="s">
        <v>171</v>
      </c>
      <c r="B41" s="106" t="s">
        <v>53</v>
      </c>
      <c r="C41" s="106"/>
      <c r="D41" s="106"/>
      <c r="E41" s="106"/>
      <c r="F41" s="106"/>
      <c r="G41" s="106"/>
    </row>
    <row r="42" spans="1:26" x14ac:dyDescent="0.25">
      <c r="A42" s="106" t="s">
        <v>172</v>
      </c>
      <c r="B42" s="94"/>
      <c r="C42" s="106"/>
      <c r="D42" s="106"/>
      <c r="E42" s="106"/>
      <c r="F42" s="106"/>
      <c r="G42" s="106"/>
    </row>
    <row r="43" spans="1:26" x14ac:dyDescent="0.25">
      <c r="A43" s="106"/>
      <c r="B43" s="106"/>
      <c r="C43" s="106"/>
      <c r="D43" s="106"/>
      <c r="E43" s="106"/>
      <c r="F43" s="106"/>
      <c r="G43" s="106"/>
    </row>
    <row r="44" spans="1:26" ht="18.75" x14ac:dyDescent="0.3">
      <c r="A44" s="81" t="s">
        <v>79</v>
      </c>
      <c r="B44" s="106"/>
      <c r="C44" s="106"/>
      <c r="D44" s="106"/>
      <c r="E44" s="106"/>
      <c r="F44" s="106"/>
      <c r="G44" s="106"/>
    </row>
    <row r="45" spans="1:26" s="84" customFormat="1" ht="15.75" x14ac:dyDescent="0.25">
      <c r="A45" s="85" t="s">
        <v>54</v>
      </c>
      <c r="B45" s="86"/>
      <c r="C45" s="86"/>
      <c r="D45" s="86"/>
    </row>
    <row r="46" spans="1:26" ht="15.75" x14ac:dyDescent="0.25">
      <c r="A46" s="80"/>
      <c r="B46" s="106"/>
      <c r="C46" s="106"/>
      <c r="D46" s="106"/>
      <c r="E46" s="106"/>
      <c r="F46" s="106"/>
      <c r="G46" s="106"/>
    </row>
    <row r="47" spans="1:26" s="84" customFormat="1" x14ac:dyDescent="0.25">
      <c r="C47" s="84" t="s">
        <v>55</v>
      </c>
      <c r="D47" s="84" t="s">
        <v>56</v>
      </c>
    </row>
    <row r="48" spans="1:26" s="23" customFormat="1" x14ac:dyDescent="0.25">
      <c r="A48" s="82" t="s">
        <v>173</v>
      </c>
      <c r="C48" s="23" t="s">
        <v>57</v>
      </c>
      <c r="D48" s="94"/>
    </row>
    <row r="49" spans="1:14" s="23" customFormat="1" x14ac:dyDescent="0.25">
      <c r="A49" s="82" t="s">
        <v>174</v>
      </c>
      <c r="B49" s="23" t="s">
        <v>58</v>
      </c>
      <c r="C49" s="23" t="s">
        <v>59</v>
      </c>
      <c r="D49" s="94"/>
    </row>
    <row r="50" spans="1:14" s="23" customFormat="1" x14ac:dyDescent="0.25"/>
    <row r="51" spans="1:14" s="84" customFormat="1" x14ac:dyDescent="0.25">
      <c r="A51" s="84" t="s">
        <v>175</v>
      </c>
      <c r="B51" s="84" t="e">
        <f>(D49*1000*B42/100)/(D48*0.001)</f>
        <v>#DIV/0!</v>
      </c>
      <c r="C51" s="84" t="s">
        <v>60</v>
      </c>
    </row>
    <row r="52" spans="1:14" x14ac:dyDescent="0.25">
      <c r="A52" s="106"/>
      <c r="B52" s="106"/>
      <c r="C52" s="106"/>
      <c r="D52" s="106"/>
      <c r="E52" s="106"/>
      <c r="F52" s="106"/>
      <c r="G52" s="106"/>
    </row>
    <row r="53" spans="1:14" s="84" customFormat="1" ht="15.75" x14ac:dyDescent="0.25">
      <c r="A53" s="85" t="s">
        <v>61</v>
      </c>
      <c r="B53" s="85"/>
      <c r="C53" s="85"/>
      <c r="D53" s="85"/>
    </row>
    <row r="54" spans="1:14" x14ac:dyDescent="0.25">
      <c r="A54" s="106"/>
      <c r="B54" s="106"/>
      <c r="C54" s="106"/>
      <c r="D54" s="106"/>
      <c r="E54" s="106"/>
      <c r="F54" s="106"/>
      <c r="G54" s="106"/>
    </row>
    <row r="55" spans="1:14" s="84" customFormat="1" x14ac:dyDescent="0.25">
      <c r="C55" s="84" t="s">
        <v>55</v>
      </c>
      <c r="D55" s="84" t="s">
        <v>56</v>
      </c>
    </row>
    <row r="56" spans="1:14" s="23" customFormat="1" x14ac:dyDescent="0.25">
      <c r="A56" s="82" t="s">
        <v>173</v>
      </c>
      <c r="C56" s="23" t="s">
        <v>62</v>
      </c>
      <c r="D56" s="94"/>
    </row>
    <row r="57" spans="1:14" s="23" customFormat="1" x14ac:dyDescent="0.25">
      <c r="A57" s="82" t="s">
        <v>176</v>
      </c>
      <c r="B57" s="23" t="s">
        <v>58</v>
      </c>
      <c r="C57" s="23" t="s">
        <v>59</v>
      </c>
      <c r="D57" s="94"/>
    </row>
    <row r="58" spans="1:14" s="23" customFormat="1" x14ac:dyDescent="0.25"/>
    <row r="59" spans="1:14" s="84" customFormat="1" x14ac:dyDescent="0.25">
      <c r="A59" s="84" t="s">
        <v>175</v>
      </c>
      <c r="B59" s="84" t="e">
        <f>(D57*B51)/(D56)</f>
        <v>#DIV/0!</v>
      </c>
      <c r="C59" s="84" t="s">
        <v>60</v>
      </c>
    </row>
    <row r="60" spans="1:14" x14ac:dyDescent="0.25">
      <c r="E60" s="28"/>
      <c r="F60" s="28"/>
      <c r="G60" s="10"/>
      <c r="H60" s="10"/>
      <c r="I60" s="29"/>
      <c r="J60" s="10"/>
      <c r="K60" s="10"/>
    </row>
    <row r="61" spans="1:14" s="84" customFormat="1" x14ac:dyDescent="0.25">
      <c r="A61" s="86" t="s">
        <v>63</v>
      </c>
      <c r="B61" s="86"/>
      <c r="C61" s="86"/>
      <c r="D61" s="86"/>
    </row>
    <row r="62" spans="1:14" x14ac:dyDescent="0.25">
      <c r="A62" s="106"/>
      <c r="B62" s="106"/>
      <c r="C62" s="106"/>
      <c r="D62" s="106"/>
      <c r="E62" s="106"/>
      <c r="F62" s="106"/>
      <c r="G62" s="106"/>
    </row>
    <row r="63" spans="1:14" ht="18.75" x14ac:dyDescent="0.3">
      <c r="A63" s="81" t="s">
        <v>65</v>
      </c>
      <c r="B63" s="106"/>
      <c r="C63" s="106"/>
      <c r="D63" s="106"/>
      <c r="E63" s="106"/>
      <c r="F63" s="81" t="s">
        <v>66</v>
      </c>
      <c r="G63" s="106"/>
      <c r="K63" s="81" t="s">
        <v>67</v>
      </c>
      <c r="N63" s="23"/>
    </row>
    <row r="64" spans="1:14" s="84" customFormat="1" x14ac:dyDescent="0.25">
      <c r="C64" s="84" t="s">
        <v>55</v>
      </c>
      <c r="D64" s="84" t="s">
        <v>56</v>
      </c>
      <c r="H64" s="84" t="s">
        <v>55</v>
      </c>
      <c r="I64" s="84" t="s">
        <v>56</v>
      </c>
      <c r="M64" s="84" t="s">
        <v>55</v>
      </c>
      <c r="N64" s="84" t="s">
        <v>56</v>
      </c>
    </row>
    <row r="65" spans="1:21" s="23" customFormat="1" ht="30" x14ac:dyDescent="0.25">
      <c r="A65" s="212" t="s">
        <v>177</v>
      </c>
      <c r="C65" s="23" t="s">
        <v>64</v>
      </c>
      <c r="D65" s="94"/>
      <c r="F65" s="212" t="s">
        <v>178</v>
      </c>
      <c r="H65" s="23" t="s">
        <v>64</v>
      </c>
      <c r="I65" s="95"/>
      <c r="K65" s="212" t="s">
        <v>178</v>
      </c>
      <c r="M65" s="23" t="s">
        <v>64</v>
      </c>
      <c r="N65" s="94"/>
    </row>
    <row r="66" spans="1:21" s="23" customFormat="1" x14ac:dyDescent="0.25">
      <c r="A66" s="82" t="s">
        <v>174</v>
      </c>
      <c r="B66" s="23" t="s">
        <v>58</v>
      </c>
      <c r="C66" s="23" t="s">
        <v>59</v>
      </c>
      <c r="D66" s="94"/>
      <c r="F66" s="82" t="s">
        <v>174</v>
      </c>
      <c r="G66" s="23" t="s">
        <v>58</v>
      </c>
      <c r="H66" s="23" t="s">
        <v>59</v>
      </c>
      <c r="I66" s="95"/>
      <c r="K66" s="82" t="s">
        <v>174</v>
      </c>
      <c r="L66" s="23" t="s">
        <v>58</v>
      </c>
      <c r="M66" s="23" t="s">
        <v>59</v>
      </c>
      <c r="N66" s="94"/>
    </row>
    <row r="67" spans="1:21" x14ac:dyDescent="0.25">
      <c r="A67" s="106"/>
      <c r="B67" s="106"/>
      <c r="C67" s="106"/>
      <c r="D67" s="106"/>
      <c r="E67" s="106"/>
      <c r="F67" s="106"/>
      <c r="G67" s="106"/>
    </row>
    <row r="68" spans="1:21" s="83" customFormat="1" ht="15.75" x14ac:dyDescent="0.25">
      <c r="A68" s="87" t="s">
        <v>175</v>
      </c>
      <c r="B68" s="83" t="e">
        <f>(D66*B59)/(D65+D66)</f>
        <v>#DIV/0!</v>
      </c>
      <c r="C68" s="84" t="s">
        <v>60</v>
      </c>
      <c r="F68" s="87" t="s">
        <v>175</v>
      </c>
      <c r="G68" s="83" t="e">
        <f>(I66*B59)/(I65+I66)</f>
        <v>#DIV/0!</v>
      </c>
      <c r="H68" s="84" t="s">
        <v>60</v>
      </c>
      <c r="K68" s="87" t="s">
        <v>175</v>
      </c>
      <c r="L68" s="83" t="e">
        <f>(N66*B59)/(N65+N66)</f>
        <v>#DIV/0!</v>
      </c>
      <c r="M68" s="84" t="s">
        <v>60</v>
      </c>
    </row>
    <row r="69" spans="1:21" x14ac:dyDescent="0.25">
      <c r="F69" s="9"/>
      <c r="G69" s="9"/>
      <c r="H69" s="9"/>
      <c r="I69" s="9"/>
      <c r="J69" s="23"/>
      <c r="K69" s="23"/>
      <c r="L69" s="23"/>
      <c r="M69" s="23"/>
      <c r="N69" s="23"/>
      <c r="O69" s="23"/>
      <c r="P69" s="23"/>
      <c r="Q69" s="23"/>
      <c r="R69" s="23"/>
      <c r="S69" s="23"/>
      <c r="T69" s="23"/>
      <c r="U69" s="9"/>
    </row>
    <row r="70" spans="1:21" x14ac:dyDescent="0.25">
      <c r="F70" s="9"/>
      <c r="G70" s="9"/>
      <c r="H70" s="9"/>
      <c r="I70" s="9"/>
      <c r="J70" s="23"/>
      <c r="K70" s="23"/>
      <c r="L70" s="23"/>
      <c r="M70" s="23"/>
      <c r="N70" s="23"/>
      <c r="O70" s="23"/>
      <c r="P70" s="23"/>
      <c r="Q70" s="23"/>
      <c r="R70" s="23"/>
      <c r="S70" s="23"/>
      <c r="T70" s="23"/>
      <c r="U70" s="9"/>
    </row>
    <row r="71" spans="1:21" x14ac:dyDescent="0.25">
      <c r="F71" s="9"/>
      <c r="G71" s="9"/>
      <c r="H71" s="9"/>
      <c r="I71" s="9"/>
      <c r="J71" s="23"/>
      <c r="K71" s="23"/>
      <c r="L71" s="23"/>
      <c r="M71" s="23"/>
      <c r="N71" s="23"/>
      <c r="O71" s="23"/>
      <c r="P71" s="23"/>
      <c r="Q71" s="23"/>
      <c r="R71" s="23"/>
      <c r="S71" s="23"/>
      <c r="T71" s="23"/>
      <c r="U71" s="9"/>
    </row>
    <row r="72" spans="1:21" x14ac:dyDescent="0.25">
      <c r="F72" s="9"/>
      <c r="G72" s="9"/>
      <c r="H72" s="9"/>
      <c r="I72" s="9"/>
      <c r="J72" s="23"/>
      <c r="K72" s="23"/>
      <c r="L72" s="23"/>
      <c r="M72" s="23"/>
      <c r="N72" s="23"/>
      <c r="O72" s="23"/>
      <c r="P72" s="23"/>
      <c r="Q72" s="23"/>
      <c r="R72" s="23"/>
      <c r="S72" s="23"/>
      <c r="T72" s="23"/>
      <c r="U72" s="9"/>
    </row>
    <row r="73" spans="1:21" x14ac:dyDescent="0.25">
      <c r="F73" s="9"/>
      <c r="G73" s="9"/>
      <c r="H73" s="9"/>
      <c r="I73" s="9"/>
      <c r="J73" s="23"/>
      <c r="K73" s="23"/>
      <c r="L73" s="23"/>
      <c r="M73" s="23"/>
      <c r="N73" s="23"/>
      <c r="O73" s="23"/>
      <c r="P73" s="23"/>
      <c r="Q73" s="23"/>
      <c r="R73" s="23"/>
      <c r="S73" s="23"/>
      <c r="T73" s="23"/>
      <c r="U73" s="9"/>
    </row>
    <row r="74" spans="1:21" x14ac:dyDescent="0.25">
      <c r="F74" s="9"/>
      <c r="G74" s="9"/>
      <c r="H74" s="9"/>
      <c r="I74" s="9"/>
      <c r="J74" s="23"/>
      <c r="K74" s="23"/>
      <c r="L74" s="23"/>
      <c r="M74" s="23"/>
      <c r="N74" s="23"/>
      <c r="O74" s="23"/>
      <c r="P74" s="23"/>
      <c r="Q74" s="23"/>
      <c r="R74" s="23"/>
      <c r="S74" s="23"/>
      <c r="T74" s="23"/>
      <c r="U74" s="9"/>
    </row>
    <row r="75" spans="1:21" x14ac:dyDescent="0.25">
      <c r="F75" s="9"/>
      <c r="G75" s="9"/>
      <c r="H75" s="9"/>
      <c r="I75" s="9"/>
      <c r="J75" s="23"/>
      <c r="K75" s="23"/>
      <c r="L75" s="23"/>
      <c r="M75" s="23"/>
      <c r="N75" s="23"/>
      <c r="O75" s="23"/>
      <c r="P75" s="23"/>
      <c r="Q75" s="23"/>
      <c r="R75" s="23"/>
      <c r="S75" s="23"/>
      <c r="T75" s="23"/>
      <c r="U75" s="9"/>
    </row>
    <row r="76" spans="1:21" x14ac:dyDescent="0.25">
      <c r="F76" s="9"/>
      <c r="G76" s="9"/>
      <c r="H76" s="9"/>
      <c r="I76" s="9"/>
      <c r="J76" s="23"/>
      <c r="K76" s="23"/>
      <c r="L76" s="23"/>
      <c r="M76" s="23"/>
      <c r="N76" s="23"/>
      <c r="O76" s="23"/>
      <c r="P76" s="23"/>
      <c r="Q76" s="23"/>
      <c r="R76" s="23"/>
      <c r="S76" s="23"/>
      <c r="T76" s="23"/>
      <c r="U76" s="9"/>
    </row>
    <row r="77" spans="1:21" x14ac:dyDescent="0.25">
      <c r="F77" s="9"/>
      <c r="G77" s="9"/>
      <c r="H77" s="9"/>
      <c r="I77" s="9"/>
      <c r="J77" s="23"/>
      <c r="K77" s="23"/>
      <c r="L77" s="23"/>
      <c r="M77" s="23"/>
      <c r="N77" s="23"/>
      <c r="O77" s="23"/>
      <c r="P77" s="23"/>
      <c r="Q77" s="23"/>
      <c r="R77" s="23"/>
      <c r="S77" s="23"/>
      <c r="T77" s="23"/>
      <c r="U77" s="23"/>
    </row>
    <row r="78" spans="1:21" x14ac:dyDescent="0.25">
      <c r="F78" s="9"/>
      <c r="G78" s="9"/>
      <c r="H78" s="9"/>
      <c r="I78" s="9"/>
      <c r="J78" s="23"/>
      <c r="K78" s="23"/>
      <c r="L78" s="23"/>
      <c r="M78" s="23"/>
      <c r="N78" s="23"/>
      <c r="O78" s="23"/>
      <c r="P78" s="23"/>
      <c r="Q78" s="23"/>
      <c r="R78" s="23"/>
      <c r="S78" s="23"/>
      <c r="T78" s="23"/>
      <c r="U78" s="23"/>
    </row>
    <row r="79" spans="1:21" x14ac:dyDescent="0.25">
      <c r="F79" s="9"/>
      <c r="G79" s="9"/>
      <c r="H79" s="9"/>
      <c r="I79" s="9"/>
      <c r="J79" s="23"/>
      <c r="K79" s="23"/>
      <c r="L79" s="23"/>
      <c r="M79" s="23"/>
      <c r="N79" s="23"/>
      <c r="O79" s="23"/>
      <c r="P79" s="23"/>
      <c r="Q79" s="23"/>
      <c r="R79" s="23"/>
      <c r="S79" s="23"/>
      <c r="T79" s="23"/>
      <c r="U79" s="23"/>
    </row>
    <row r="85" spans="19:21" s="106" customFormat="1" x14ac:dyDescent="0.25">
      <c r="S85" s="1"/>
      <c r="T85" s="1"/>
      <c r="U85" s="1"/>
    </row>
    <row r="86" spans="19:21" s="106" customFormat="1" x14ac:dyDescent="0.25">
      <c r="S86" s="1"/>
      <c r="T86" s="1"/>
      <c r="U86" s="1"/>
    </row>
    <row r="87" spans="19:21" s="106" customFormat="1" x14ac:dyDescent="0.25">
      <c r="S87" s="1"/>
      <c r="T87" s="1"/>
      <c r="U87" s="1"/>
    </row>
    <row r="88" spans="19:21" s="106" customFormat="1" x14ac:dyDescent="0.25">
      <c r="S88" s="1"/>
      <c r="T88" s="1"/>
      <c r="U88" s="1"/>
    </row>
    <row r="89" spans="19:21" s="106" customFormat="1" x14ac:dyDescent="0.25">
      <c r="S89" s="1"/>
      <c r="T89" s="1"/>
      <c r="U89" s="1"/>
    </row>
    <row r="90" spans="19:21" s="106" customFormat="1" x14ac:dyDescent="0.25">
      <c r="S90" s="1"/>
      <c r="T90" s="1"/>
      <c r="U90" s="1"/>
    </row>
    <row r="91" spans="19:21" s="106" customFormat="1" x14ac:dyDescent="0.25">
      <c r="S91" s="1"/>
      <c r="T91" s="1"/>
      <c r="U91" s="1"/>
    </row>
    <row r="92" spans="19:21" s="106" customFormat="1" x14ac:dyDescent="0.25">
      <c r="S92" s="1"/>
      <c r="T92" s="1"/>
      <c r="U92" s="1"/>
    </row>
    <row r="93" spans="19:21" s="106" customFormat="1" x14ac:dyDescent="0.25">
      <c r="S93" s="1"/>
      <c r="T93" s="1"/>
      <c r="U93" s="1"/>
    </row>
    <row r="94" spans="19:21" s="106" customFormat="1" x14ac:dyDescent="0.25">
      <c r="S94" s="1"/>
      <c r="T94" s="1"/>
      <c r="U94" s="1"/>
    </row>
    <row r="95" spans="19:21" s="106" customFormat="1" x14ac:dyDescent="0.25">
      <c r="S95" s="1"/>
      <c r="T95" s="1"/>
      <c r="U95" s="1"/>
    </row>
    <row r="96" spans="19:21" s="106" customFormat="1" x14ac:dyDescent="0.25">
      <c r="S96" s="1"/>
      <c r="T96" s="1"/>
      <c r="U96" s="1"/>
    </row>
    <row r="97" spans="19:21" s="106" customFormat="1" x14ac:dyDescent="0.25">
      <c r="S97" s="1"/>
      <c r="T97" s="1"/>
      <c r="U97" s="1"/>
    </row>
    <row r="98" spans="19:21" s="106" customFormat="1" x14ac:dyDescent="0.25">
      <c r="S98" s="1"/>
      <c r="T98" s="1"/>
    </row>
    <row r="99" spans="19:21" s="106" customFormat="1" x14ac:dyDescent="0.25">
      <c r="S99" s="1"/>
      <c r="T99" s="1"/>
    </row>
    <row r="100" spans="19:21" s="106" customFormat="1" x14ac:dyDescent="0.25">
      <c r="S100" s="1"/>
      <c r="T100" s="1"/>
    </row>
    <row r="101" spans="19:21" s="106" customFormat="1" x14ac:dyDescent="0.25">
      <c r="S101" s="1"/>
      <c r="T101" s="1"/>
    </row>
    <row r="102" spans="19:21" s="106" customFormat="1" x14ac:dyDescent="0.25">
      <c r="S102" s="1"/>
      <c r="T102" s="1"/>
    </row>
    <row r="103" spans="19:21" s="106" customFormat="1" x14ac:dyDescent="0.25">
      <c r="S103" s="1"/>
      <c r="T103" s="1"/>
    </row>
  </sheetData>
  <dataConsolidate/>
  <mergeCells count="2">
    <mergeCell ref="I3:N3"/>
    <mergeCell ref="S3:Z5"/>
  </mergeCells>
  <pageMargins left="0.25" right="0.25" top="0.75" bottom="0.75" header="0.3" footer="0.3"/>
  <pageSetup paperSize="9" scale="4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E22"/>
  <sheetViews>
    <sheetView zoomScale="85" zoomScaleNormal="85" workbookViewId="0">
      <selection activeCell="C16" sqref="C16"/>
    </sheetView>
  </sheetViews>
  <sheetFormatPr defaultColWidth="10.85546875" defaultRowHeight="15.75" x14ac:dyDescent="0.25"/>
  <cols>
    <col min="1" max="1" width="4" style="80" customWidth="1"/>
    <col min="2" max="2" width="39.85546875" style="104" customWidth="1"/>
    <col min="3" max="3" width="53.7109375" style="80" customWidth="1"/>
    <col min="4" max="4" width="16.28515625" style="80" customWidth="1"/>
    <col min="5" max="5" width="6.7109375" style="80" customWidth="1"/>
    <col min="6" max="6" width="19.140625" style="80" customWidth="1"/>
    <col min="7" max="16384" width="10.85546875" style="80"/>
  </cols>
  <sheetData>
    <row r="1" spans="2:5" ht="33.950000000000003" customHeight="1" x14ac:dyDescent="0.25">
      <c r="C1" s="100" t="s">
        <v>81</v>
      </c>
      <c r="E1" s="101" t="s">
        <v>89</v>
      </c>
    </row>
    <row r="2" spans="2:5" ht="31.5" x14ac:dyDescent="0.25">
      <c r="B2" s="102" t="s">
        <v>82</v>
      </c>
      <c r="C2" s="226"/>
    </row>
    <row r="3" spans="2:5" ht="48.95" customHeight="1" x14ac:dyDescent="0.25">
      <c r="B3" s="104" t="s">
        <v>83</v>
      </c>
      <c r="C3" s="226"/>
    </row>
    <row r="4" spans="2:5" x14ac:dyDescent="0.25">
      <c r="B4" s="104" t="s">
        <v>84</v>
      </c>
      <c r="C4" s="226"/>
    </row>
    <row r="5" spans="2:5" x14ac:dyDescent="0.25">
      <c r="B5" s="104" t="s">
        <v>85</v>
      </c>
      <c r="C5" s="226"/>
    </row>
    <row r="6" spans="2:5" x14ac:dyDescent="0.25">
      <c r="B6" s="104" t="s">
        <v>86</v>
      </c>
      <c r="C6" s="226"/>
    </row>
    <row r="7" spans="2:5" x14ac:dyDescent="0.25">
      <c r="B7" s="104" t="s">
        <v>87</v>
      </c>
      <c r="C7" s="227"/>
    </row>
    <row r="8" spans="2:5" x14ac:dyDescent="0.25">
      <c r="B8" s="110"/>
      <c r="C8" s="103"/>
    </row>
    <row r="9" spans="2:5" x14ac:dyDescent="0.25">
      <c r="B9" s="111" t="s">
        <v>88</v>
      </c>
      <c r="C9" s="103"/>
    </row>
    <row r="10" spans="2:5" x14ac:dyDescent="0.25">
      <c r="B10" s="112" t="s">
        <v>92</v>
      </c>
      <c r="C10" s="105"/>
    </row>
    <row r="11" spans="2:5" x14ac:dyDescent="0.25">
      <c r="B11" s="112" t="s">
        <v>97</v>
      </c>
      <c r="C11" s="226"/>
    </row>
    <row r="12" spans="2:5" x14ac:dyDescent="0.25">
      <c r="B12" s="112" t="s">
        <v>93</v>
      </c>
      <c r="C12" s="105"/>
    </row>
    <row r="13" spans="2:5" x14ac:dyDescent="0.25">
      <c r="B13" s="112" t="s">
        <v>94</v>
      </c>
      <c r="C13" s="105"/>
    </row>
    <row r="14" spans="2:5" ht="47.25" x14ac:dyDescent="0.25">
      <c r="B14" s="112" t="s">
        <v>95</v>
      </c>
      <c r="C14" s="105"/>
    </row>
    <row r="15" spans="2:5" x14ac:dyDescent="0.25">
      <c r="B15" s="112" t="s">
        <v>96</v>
      </c>
      <c r="C15" s="226"/>
    </row>
    <row r="16" spans="2:5" x14ac:dyDescent="0.25">
      <c r="B16" s="112"/>
    </row>
    <row r="18" spans="2:2" x14ac:dyDescent="0.25">
      <c r="B18" s="103"/>
    </row>
    <row r="19" spans="2:2" x14ac:dyDescent="0.25">
      <c r="B19" s="103"/>
    </row>
    <row r="20" spans="2:2" x14ac:dyDescent="0.25">
      <c r="B20" s="103"/>
    </row>
    <row r="21" spans="2:2" x14ac:dyDescent="0.25">
      <c r="B21" s="103"/>
    </row>
    <row r="22" spans="2:2" x14ac:dyDescent="0.25">
      <c r="B22" s="10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BN90"/>
  <sheetViews>
    <sheetView zoomScale="85" zoomScaleNormal="85" workbookViewId="0">
      <selection activeCell="K23" sqref="K23"/>
    </sheetView>
  </sheetViews>
  <sheetFormatPr defaultColWidth="11.42578125" defaultRowHeight="15" x14ac:dyDescent="0.25"/>
  <cols>
    <col min="1" max="1" width="42" style="1" customWidth="1"/>
    <col min="2" max="2" width="15.5703125" style="16" bestFit="1" customWidth="1"/>
    <col min="3" max="10" width="15.5703125" style="16" customWidth="1"/>
    <col min="11" max="11" width="15.5703125" style="16" bestFit="1" customWidth="1"/>
    <col min="12" max="12" width="11.42578125" style="1"/>
    <col min="13" max="14" width="23.42578125" style="1" bestFit="1" customWidth="1"/>
    <col min="15" max="15" width="22.5703125" style="1" bestFit="1" customWidth="1"/>
    <col min="16" max="16384" width="11.42578125" style="1"/>
  </cols>
  <sheetData>
    <row r="1" spans="1:66" ht="36.75" customHeight="1" x14ac:dyDescent="0.45">
      <c r="A1" s="79" t="s">
        <v>49</v>
      </c>
      <c r="B1" s="108" t="s">
        <v>90</v>
      </c>
      <c r="C1" s="108" t="s">
        <v>90</v>
      </c>
      <c r="D1" s="108" t="s">
        <v>90</v>
      </c>
      <c r="E1" s="108" t="s">
        <v>90</v>
      </c>
      <c r="F1" s="108" t="s">
        <v>90</v>
      </c>
      <c r="G1" s="108" t="s">
        <v>90</v>
      </c>
      <c r="H1" s="108" t="s">
        <v>90</v>
      </c>
      <c r="I1" s="108" t="s">
        <v>90</v>
      </c>
      <c r="J1" s="108" t="s">
        <v>90</v>
      </c>
      <c r="K1" s="108" t="s">
        <v>90</v>
      </c>
    </row>
    <row r="2" spans="1:66" ht="36" customHeight="1" x14ac:dyDescent="0.35">
      <c r="A2" s="79" t="s">
        <v>45</v>
      </c>
      <c r="B2" s="78" t="str">
        <f>Sample1!$B$1</f>
        <v>Sample1</v>
      </c>
      <c r="C2" s="78" t="str">
        <f>Sample2!$B$1</f>
        <v>Sample2</v>
      </c>
      <c r="D2" s="78" t="str">
        <f>Sample3!$B$1</f>
        <v>Sample3</v>
      </c>
      <c r="E2" s="78" t="str">
        <f>Sample4!$B$1</f>
        <v>Sample4</v>
      </c>
      <c r="F2" s="78" t="str">
        <f>Sample5!$B$1</f>
        <v>Sample5</v>
      </c>
      <c r="G2" s="78" t="str">
        <f>Sample6!$B$1</f>
        <v>Sample6</v>
      </c>
      <c r="H2" s="78" t="str">
        <f>Sample7!$B$1</f>
        <v>Sample7</v>
      </c>
      <c r="I2" s="78" t="str">
        <f>Sample8!$B$1</f>
        <v>Sample8</v>
      </c>
      <c r="J2" s="78" t="str">
        <f>Sample9!$B$1</f>
        <v>Sample9</v>
      </c>
      <c r="K2" s="78" t="str">
        <f>Sample10!$B$1</f>
        <v>Sample10</v>
      </c>
      <c r="L2" s="78"/>
      <c r="M2" s="90" t="s">
        <v>47</v>
      </c>
      <c r="N2" s="98" t="s">
        <v>78</v>
      </c>
      <c r="O2" s="15"/>
      <c r="P2" s="15"/>
      <c r="Q2" s="15"/>
      <c r="R2" s="2"/>
      <c r="S2" s="2"/>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row>
    <row r="3" spans="1:66" x14ac:dyDescent="0.25">
      <c r="A3" s="73" t="s">
        <v>3</v>
      </c>
      <c r="B3" s="217" t="e">
        <f>Sample1!H8</f>
        <v>#DIV/0!</v>
      </c>
      <c r="C3" s="217" t="e">
        <f>Sample2!H8</f>
        <v>#DIV/0!</v>
      </c>
      <c r="D3" s="217" t="e">
        <f>Sample3!H8</f>
        <v>#DIV/0!</v>
      </c>
      <c r="E3" s="217" t="e">
        <f>Sample4!H8</f>
        <v>#DIV/0!</v>
      </c>
      <c r="F3" s="217" t="e">
        <f>Sample5!H8</f>
        <v>#DIV/0!</v>
      </c>
      <c r="G3" s="217" t="e">
        <f>Sample6!H8</f>
        <v>#DIV/0!</v>
      </c>
      <c r="H3" s="217" t="e">
        <f>Sample7!H8</f>
        <v>#DIV/0!</v>
      </c>
      <c r="I3" s="217" t="e">
        <f>Sample8!H8</f>
        <v>#DIV/0!</v>
      </c>
      <c r="J3" s="217" t="e">
        <f>Sample9!H8</f>
        <v>#DIV/0!</v>
      </c>
      <c r="K3" s="217" t="e">
        <f>Sample10!H8</f>
        <v>#DIV/0!</v>
      </c>
      <c r="L3" s="93"/>
      <c r="M3" s="91"/>
      <c r="N3" s="92"/>
      <c r="O3" s="16"/>
      <c r="P3" s="16"/>
      <c r="Q3" s="16"/>
      <c r="R3" s="16"/>
      <c r="S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row>
    <row r="4" spans="1:66" x14ac:dyDescent="0.25">
      <c r="A4" s="24"/>
      <c r="B4" s="217"/>
      <c r="C4" s="217"/>
      <c r="D4" s="217"/>
      <c r="E4" s="217"/>
      <c r="F4" s="217"/>
      <c r="G4" s="217"/>
      <c r="H4" s="217"/>
      <c r="I4" s="217"/>
      <c r="J4" s="217"/>
      <c r="K4" s="217"/>
      <c r="L4" s="93"/>
      <c r="M4" s="91"/>
      <c r="N4" s="92"/>
      <c r="O4" s="16"/>
      <c r="P4" s="16"/>
      <c r="Q4" s="16"/>
      <c r="R4" s="16"/>
      <c r="S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row>
    <row r="5" spans="1:66" x14ac:dyDescent="0.25">
      <c r="A5" s="75" t="s">
        <v>5</v>
      </c>
      <c r="B5" s="217" t="e">
        <f>Sample1!H10</f>
        <v>#DIV/0!</v>
      </c>
      <c r="C5" s="217" t="e">
        <f>Sample2!H10</f>
        <v>#DIV/0!</v>
      </c>
      <c r="D5" s="217" t="e">
        <f>Sample3!H10</f>
        <v>#DIV/0!</v>
      </c>
      <c r="E5" s="217" t="e">
        <f>Sample4!H10</f>
        <v>#DIV/0!</v>
      </c>
      <c r="F5" s="217" t="e">
        <f>Sample5!H10</f>
        <v>#DIV/0!</v>
      </c>
      <c r="G5" s="217" t="e">
        <f>Sample6!H10</f>
        <v>#DIV/0!</v>
      </c>
      <c r="H5" s="217" t="e">
        <f>Sample7!H10</f>
        <v>#DIV/0!</v>
      </c>
      <c r="I5" s="217" t="e">
        <f>Sample8!H10</f>
        <v>#DIV/0!</v>
      </c>
      <c r="J5" s="217" t="e">
        <f>Sample9!H10</f>
        <v>#DIV/0!</v>
      </c>
      <c r="K5" s="217" t="e">
        <f>Sample10!H10</f>
        <v>#DIV/0!</v>
      </c>
      <c r="L5" s="93"/>
      <c r="M5" s="96"/>
      <c r="N5" s="97"/>
      <c r="O5" s="16"/>
      <c r="P5" s="16"/>
      <c r="Q5" s="16"/>
      <c r="R5" s="16"/>
      <c r="S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row>
    <row r="6" spans="1:66" x14ac:dyDescent="0.25">
      <c r="A6" s="75" t="s">
        <v>4</v>
      </c>
      <c r="B6" s="217" t="e">
        <f>Sample1!H11</f>
        <v>#DIV/0!</v>
      </c>
      <c r="C6" s="217" t="e">
        <f>Sample2!H11</f>
        <v>#DIV/0!</v>
      </c>
      <c r="D6" s="217" t="e">
        <f>Sample3!H11</f>
        <v>#DIV/0!</v>
      </c>
      <c r="E6" s="217" t="e">
        <f>Sample4!H11</f>
        <v>#DIV/0!</v>
      </c>
      <c r="F6" s="217" t="e">
        <f>Sample5!H11</f>
        <v>#DIV/0!</v>
      </c>
      <c r="G6" s="217" t="e">
        <f>Sample6!H11</f>
        <v>#DIV/0!</v>
      </c>
      <c r="H6" s="217" t="e">
        <f>Sample7!H11</f>
        <v>#DIV/0!</v>
      </c>
      <c r="I6" s="217" t="e">
        <f>Sample8!H11</f>
        <v>#DIV/0!</v>
      </c>
      <c r="J6" s="217" t="e">
        <f>Sample9!H11</f>
        <v>#DIV/0!</v>
      </c>
      <c r="K6" s="217" t="e">
        <f>Sample10!H11</f>
        <v>#DIV/0!</v>
      </c>
      <c r="L6" s="93"/>
      <c r="M6" s="96"/>
      <c r="N6" s="97"/>
      <c r="O6" s="16"/>
      <c r="P6" s="16"/>
      <c r="Q6" s="16"/>
      <c r="R6" s="16"/>
      <c r="S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row>
    <row r="7" spans="1:66" x14ac:dyDescent="0.25">
      <c r="A7" s="76" t="s">
        <v>6</v>
      </c>
      <c r="B7" s="217" t="e">
        <f>Sample1!H12</f>
        <v>#DIV/0!</v>
      </c>
      <c r="C7" s="217" t="e">
        <f>Sample2!H12</f>
        <v>#DIV/0!</v>
      </c>
      <c r="D7" s="217" t="e">
        <f>Sample3!H12</f>
        <v>#DIV/0!</v>
      </c>
      <c r="E7" s="217" t="e">
        <f>Sample4!H12</f>
        <v>#DIV/0!</v>
      </c>
      <c r="F7" s="217" t="e">
        <f>Sample5!H12</f>
        <v>#DIV/0!</v>
      </c>
      <c r="G7" s="217" t="e">
        <f>Sample6!H12</f>
        <v>#DIV/0!</v>
      </c>
      <c r="H7" s="217" t="e">
        <f>Sample7!H12</f>
        <v>#DIV/0!</v>
      </c>
      <c r="I7" s="217" t="e">
        <f>Sample8!H12</f>
        <v>#DIV/0!</v>
      </c>
      <c r="J7" s="217" t="e">
        <f>Sample9!H12</f>
        <v>#DIV/0!</v>
      </c>
      <c r="K7" s="217" t="e">
        <f>Sample10!H12</f>
        <v>#DIV/0!</v>
      </c>
      <c r="L7" s="93"/>
      <c r="M7" s="96"/>
      <c r="N7" s="97"/>
      <c r="O7" s="16"/>
      <c r="P7" s="16"/>
      <c r="Q7" s="16"/>
      <c r="R7" s="16"/>
      <c r="S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row>
    <row r="8" spans="1:66" x14ac:dyDescent="0.25">
      <c r="A8" s="77" t="s">
        <v>69</v>
      </c>
      <c r="B8" s="217" t="e">
        <f>Sample1!H13</f>
        <v>#DIV/0!</v>
      </c>
      <c r="C8" s="217" t="e">
        <f>Sample2!H13</f>
        <v>#DIV/0!</v>
      </c>
      <c r="D8" s="217" t="e">
        <f>Sample3!H13</f>
        <v>#DIV/0!</v>
      </c>
      <c r="E8" s="217" t="e">
        <f>Sample4!H13</f>
        <v>#DIV/0!</v>
      </c>
      <c r="F8" s="217" t="e">
        <f>Sample5!H13</f>
        <v>#DIV/0!</v>
      </c>
      <c r="G8" s="217" t="e">
        <f>Sample6!H13</f>
        <v>#DIV/0!</v>
      </c>
      <c r="H8" s="217" t="e">
        <f>Sample7!H13</f>
        <v>#DIV/0!</v>
      </c>
      <c r="I8" s="217" t="e">
        <f>Sample8!H13</f>
        <v>#DIV/0!</v>
      </c>
      <c r="J8" s="217" t="e">
        <f>Sample9!H13</f>
        <v>#DIV/0!</v>
      </c>
      <c r="K8" s="217" t="e">
        <f>Sample10!H13</f>
        <v>#DIV/0!</v>
      </c>
      <c r="L8" s="93"/>
      <c r="M8" s="96"/>
      <c r="N8" s="97"/>
      <c r="O8" s="16"/>
      <c r="P8" s="16"/>
      <c r="Q8" s="16"/>
      <c r="R8" s="16"/>
      <c r="S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row>
    <row r="9" spans="1:66" x14ac:dyDescent="0.25">
      <c r="A9" s="76" t="s">
        <v>25</v>
      </c>
      <c r="B9" s="217" t="e">
        <f>Sample1!H14</f>
        <v>#DIV/0!</v>
      </c>
      <c r="C9" s="217" t="e">
        <f>Sample2!H14</f>
        <v>#DIV/0!</v>
      </c>
      <c r="D9" s="217" t="e">
        <f>Sample3!H14</f>
        <v>#DIV/0!</v>
      </c>
      <c r="E9" s="217" t="e">
        <f>Sample4!H14</f>
        <v>#DIV/0!</v>
      </c>
      <c r="F9" s="217" t="e">
        <f>Sample5!H14</f>
        <v>#DIV/0!</v>
      </c>
      <c r="G9" s="217" t="e">
        <f>Sample6!H14</f>
        <v>#DIV/0!</v>
      </c>
      <c r="H9" s="217" t="e">
        <f>Sample7!H14</f>
        <v>#DIV/0!</v>
      </c>
      <c r="I9" s="217" t="e">
        <f>Sample8!H14</f>
        <v>#DIV/0!</v>
      </c>
      <c r="J9" s="217" t="e">
        <f>Sample9!H14</f>
        <v>#DIV/0!</v>
      </c>
      <c r="K9" s="217" t="e">
        <f>Sample10!H14</f>
        <v>#DIV/0!</v>
      </c>
      <c r="L9" s="93"/>
      <c r="M9" s="96"/>
      <c r="N9" s="97"/>
      <c r="O9" s="16"/>
      <c r="P9" s="16"/>
      <c r="Q9" s="16"/>
      <c r="R9" s="16"/>
      <c r="S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row>
    <row r="10" spans="1:66" x14ac:dyDescent="0.25">
      <c r="A10" s="76" t="s">
        <v>26</v>
      </c>
      <c r="B10" s="217" t="e">
        <f>Sample1!H15</f>
        <v>#DIV/0!</v>
      </c>
      <c r="C10" s="217" t="e">
        <f>Sample2!H15</f>
        <v>#DIV/0!</v>
      </c>
      <c r="D10" s="217" t="e">
        <f>Sample3!H15</f>
        <v>#DIV/0!</v>
      </c>
      <c r="E10" s="217" t="e">
        <f>Sample4!H15</f>
        <v>#DIV/0!</v>
      </c>
      <c r="F10" s="217" t="e">
        <f>Sample5!H15</f>
        <v>#DIV/0!</v>
      </c>
      <c r="G10" s="217" t="e">
        <f>Sample6!H15</f>
        <v>#DIV/0!</v>
      </c>
      <c r="H10" s="217" t="e">
        <f>Sample7!H15</f>
        <v>#DIV/0!</v>
      </c>
      <c r="I10" s="217" t="e">
        <f>Sample8!H15</f>
        <v>#DIV/0!</v>
      </c>
      <c r="J10" s="217" t="e">
        <f>Sample9!H15</f>
        <v>#DIV/0!</v>
      </c>
      <c r="K10" s="217" t="e">
        <f>Sample10!H15</f>
        <v>#DIV/0!</v>
      </c>
      <c r="L10" s="93"/>
      <c r="M10" s="96"/>
      <c r="N10" s="97"/>
      <c r="O10" s="16"/>
      <c r="P10" s="16"/>
      <c r="Q10" s="16"/>
      <c r="R10" s="16"/>
      <c r="S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row>
    <row r="11" spans="1:66" x14ac:dyDescent="0.25">
      <c r="A11" s="76" t="s">
        <v>187</v>
      </c>
      <c r="B11" s="217" t="e">
        <f>Sample1!H16</f>
        <v>#DIV/0!</v>
      </c>
      <c r="C11" s="217" t="e">
        <f>Sample2!H16</f>
        <v>#DIV/0!</v>
      </c>
      <c r="D11" s="217" t="e">
        <f>Sample3!H16</f>
        <v>#DIV/0!</v>
      </c>
      <c r="E11" s="217" t="e">
        <f>Sample4!H16</f>
        <v>#DIV/0!</v>
      </c>
      <c r="F11" s="217" t="e">
        <f>Sample5!H16</f>
        <v>#DIV/0!</v>
      </c>
      <c r="G11" s="217" t="e">
        <f>Sample6!H16</f>
        <v>#DIV/0!</v>
      </c>
      <c r="H11" s="217" t="e">
        <f>Sample7!H16</f>
        <v>#DIV/0!</v>
      </c>
      <c r="I11" s="217" t="e">
        <f>Sample8!H16</f>
        <v>#DIV/0!</v>
      </c>
      <c r="J11" s="217" t="e">
        <f>Sample9!H16</f>
        <v>#DIV/0!</v>
      </c>
      <c r="K11" s="217" t="e">
        <f>Sample10!H16</f>
        <v>#DIV/0!</v>
      </c>
      <c r="L11" s="93"/>
      <c r="M11" s="96"/>
      <c r="N11" s="97"/>
      <c r="O11" s="16"/>
      <c r="P11" s="16"/>
      <c r="Q11" s="16"/>
      <c r="R11" s="16"/>
      <c r="S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row>
    <row r="12" spans="1:66" x14ac:dyDescent="0.25">
      <c r="A12" s="76" t="s">
        <v>188</v>
      </c>
      <c r="B12" s="217" t="e">
        <f>Sample1!H17</f>
        <v>#DIV/0!</v>
      </c>
      <c r="C12" s="217" t="e">
        <f>Sample2!H17</f>
        <v>#DIV/0!</v>
      </c>
      <c r="D12" s="217" t="e">
        <f>Sample3!H17</f>
        <v>#DIV/0!</v>
      </c>
      <c r="E12" s="217" t="e">
        <f>Sample4!H17</f>
        <v>#DIV/0!</v>
      </c>
      <c r="F12" s="217" t="e">
        <f>Sample5!H17</f>
        <v>#DIV/0!</v>
      </c>
      <c r="G12" s="217" t="e">
        <f>Sample6!H17</f>
        <v>#DIV/0!</v>
      </c>
      <c r="H12" s="217" t="e">
        <f>Sample7!H17</f>
        <v>#DIV/0!</v>
      </c>
      <c r="I12" s="217" t="e">
        <f>Sample8!H17</f>
        <v>#DIV/0!</v>
      </c>
      <c r="J12" s="217" t="e">
        <f>Sample9!H17</f>
        <v>#DIV/0!</v>
      </c>
      <c r="K12" s="217" t="e">
        <f>Sample10!H17</f>
        <v>#DIV/0!</v>
      </c>
      <c r="L12" s="93"/>
      <c r="M12" s="96"/>
      <c r="N12" s="97"/>
      <c r="O12" s="16"/>
      <c r="P12" s="16"/>
      <c r="Q12" s="16"/>
      <c r="R12" s="16"/>
      <c r="S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row>
    <row r="13" spans="1:66" x14ac:dyDescent="0.25">
      <c r="A13" s="76" t="s">
        <v>189</v>
      </c>
      <c r="B13" s="217" t="e">
        <f>Sample1!H18</f>
        <v>#DIV/0!</v>
      </c>
      <c r="C13" s="217" t="e">
        <f>Sample2!H18</f>
        <v>#DIV/0!</v>
      </c>
      <c r="D13" s="217" t="e">
        <f>Sample3!H18</f>
        <v>#DIV/0!</v>
      </c>
      <c r="E13" s="217" t="e">
        <f>Sample4!H18</f>
        <v>#DIV/0!</v>
      </c>
      <c r="F13" s="217" t="e">
        <f>Sample5!H18</f>
        <v>#DIV/0!</v>
      </c>
      <c r="G13" s="217" t="e">
        <f>Sample6!H18</f>
        <v>#DIV/0!</v>
      </c>
      <c r="H13" s="217" t="e">
        <f>Sample7!H18</f>
        <v>#DIV/0!</v>
      </c>
      <c r="I13" s="217" t="e">
        <f>Sample8!H18</f>
        <v>#DIV/0!</v>
      </c>
      <c r="J13" s="217" t="e">
        <f>Sample9!H18</f>
        <v>#DIV/0!</v>
      </c>
      <c r="K13" s="217" t="e">
        <f>Sample10!H18</f>
        <v>#DIV/0!</v>
      </c>
      <c r="L13" s="93"/>
      <c r="M13" s="96"/>
      <c r="N13" s="97"/>
      <c r="O13" s="16"/>
      <c r="P13" s="16"/>
      <c r="Q13" s="16"/>
      <c r="R13" s="16"/>
      <c r="S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row>
    <row r="14" spans="1:66" x14ac:dyDescent="0.25">
      <c r="A14" s="76" t="s">
        <v>27</v>
      </c>
      <c r="B14" s="217" t="e">
        <f>Sample1!H19</f>
        <v>#DIV/0!</v>
      </c>
      <c r="C14" s="217" t="e">
        <f>Sample2!H19</f>
        <v>#DIV/0!</v>
      </c>
      <c r="D14" s="217" t="e">
        <f>Sample3!H19</f>
        <v>#DIV/0!</v>
      </c>
      <c r="E14" s="217" t="e">
        <f>Sample4!H19</f>
        <v>#DIV/0!</v>
      </c>
      <c r="F14" s="217" t="e">
        <f>Sample5!H19</f>
        <v>#DIV/0!</v>
      </c>
      <c r="G14" s="217" t="e">
        <f>Sample6!H19</f>
        <v>#DIV/0!</v>
      </c>
      <c r="H14" s="217" t="e">
        <f>Sample7!H19</f>
        <v>#DIV/0!</v>
      </c>
      <c r="I14" s="217" t="e">
        <f>Sample8!H19</f>
        <v>#DIV/0!</v>
      </c>
      <c r="J14" s="217" t="e">
        <f>Sample9!H19</f>
        <v>#DIV/0!</v>
      </c>
      <c r="K14" s="217" t="e">
        <f>Sample10!H19</f>
        <v>#DIV/0!</v>
      </c>
      <c r="L14" s="93"/>
      <c r="M14" s="96"/>
      <c r="N14" s="97"/>
      <c r="O14" s="16"/>
      <c r="P14" s="16"/>
      <c r="Q14" s="16"/>
      <c r="R14" s="16"/>
      <c r="S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row>
    <row r="15" spans="1:66" x14ac:dyDescent="0.25">
      <c r="A15" s="76" t="s">
        <v>28</v>
      </c>
      <c r="B15" s="217" t="e">
        <f>Sample1!H20</f>
        <v>#DIV/0!</v>
      </c>
      <c r="C15" s="217" t="e">
        <f>Sample2!H20</f>
        <v>#DIV/0!</v>
      </c>
      <c r="D15" s="217" t="e">
        <f>Sample3!H20</f>
        <v>#DIV/0!</v>
      </c>
      <c r="E15" s="217" t="e">
        <f>Sample4!H20</f>
        <v>#DIV/0!</v>
      </c>
      <c r="F15" s="217" t="e">
        <f>Sample5!H20</f>
        <v>#DIV/0!</v>
      </c>
      <c r="G15" s="217" t="e">
        <f>Sample6!H20</f>
        <v>#DIV/0!</v>
      </c>
      <c r="H15" s="217" t="e">
        <f>Sample7!H20</f>
        <v>#DIV/0!</v>
      </c>
      <c r="I15" s="217" t="e">
        <f>Sample8!H20</f>
        <v>#DIV/0!</v>
      </c>
      <c r="J15" s="217" t="e">
        <f>Sample9!H20</f>
        <v>#DIV/0!</v>
      </c>
      <c r="K15" s="217" t="e">
        <f>Sample10!H20</f>
        <v>#DIV/0!</v>
      </c>
      <c r="L15" s="93"/>
      <c r="M15" s="96"/>
      <c r="N15" s="97"/>
      <c r="O15" s="16"/>
      <c r="P15" s="16"/>
      <c r="Q15" s="16"/>
      <c r="R15" s="16"/>
      <c r="S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row>
    <row r="16" spans="1:66" x14ac:dyDescent="0.25">
      <c r="A16" s="76" t="s">
        <v>29</v>
      </c>
      <c r="B16" s="217" t="e">
        <f>Sample1!H21</f>
        <v>#DIV/0!</v>
      </c>
      <c r="C16" s="217" t="e">
        <f>Sample2!H21</f>
        <v>#DIV/0!</v>
      </c>
      <c r="D16" s="217" t="e">
        <f>Sample3!H21</f>
        <v>#DIV/0!</v>
      </c>
      <c r="E16" s="217" t="e">
        <f>Sample4!H21</f>
        <v>#DIV/0!</v>
      </c>
      <c r="F16" s="217" t="e">
        <f>Sample5!H21</f>
        <v>#DIV/0!</v>
      </c>
      <c r="G16" s="217" t="e">
        <f>Sample6!H21</f>
        <v>#DIV/0!</v>
      </c>
      <c r="H16" s="217" t="e">
        <f>Sample7!H21</f>
        <v>#DIV/0!</v>
      </c>
      <c r="I16" s="217" t="e">
        <f>Sample8!H21</f>
        <v>#DIV/0!</v>
      </c>
      <c r="J16" s="217" t="e">
        <f>Sample9!H21</f>
        <v>#DIV/0!</v>
      </c>
      <c r="K16" s="217" t="e">
        <f>Sample10!H21</f>
        <v>#DIV/0!</v>
      </c>
      <c r="L16" s="93"/>
      <c r="M16" s="96"/>
      <c r="N16" s="97"/>
      <c r="O16" s="16"/>
      <c r="P16" s="16"/>
      <c r="Q16" s="16"/>
      <c r="R16" s="16"/>
      <c r="S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row>
    <row r="17" spans="1:66" x14ac:dyDescent="0.25">
      <c r="A17" s="76" t="s">
        <v>30</v>
      </c>
      <c r="B17" s="217" t="e">
        <f>Sample1!H22</f>
        <v>#DIV/0!</v>
      </c>
      <c r="C17" s="217" t="e">
        <f>Sample2!H22</f>
        <v>#DIV/0!</v>
      </c>
      <c r="D17" s="217" t="e">
        <f>Sample3!H22</f>
        <v>#DIV/0!</v>
      </c>
      <c r="E17" s="217" t="e">
        <f>Sample4!H22</f>
        <v>#DIV/0!</v>
      </c>
      <c r="F17" s="217" t="e">
        <f>Sample5!H22</f>
        <v>#DIV/0!</v>
      </c>
      <c r="G17" s="217" t="e">
        <f>Sample6!H22</f>
        <v>#DIV/0!</v>
      </c>
      <c r="H17" s="217" t="e">
        <f>Sample7!H22</f>
        <v>#DIV/0!</v>
      </c>
      <c r="I17" s="217" t="e">
        <f>Sample8!H22</f>
        <v>#DIV/0!</v>
      </c>
      <c r="J17" s="217" t="e">
        <f>Sample9!H22</f>
        <v>#DIV/0!</v>
      </c>
      <c r="K17" s="217" t="e">
        <f>Sample10!H22</f>
        <v>#DIV/0!</v>
      </c>
      <c r="L17" s="93"/>
      <c r="M17" s="96"/>
      <c r="N17" s="97"/>
      <c r="O17" s="16"/>
      <c r="P17" s="16"/>
      <c r="Q17" s="16"/>
      <c r="R17" s="16"/>
      <c r="S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row>
    <row r="18" spans="1:66" x14ac:dyDescent="0.25">
      <c r="A18" s="76" t="s">
        <v>190</v>
      </c>
      <c r="B18" s="217" t="e">
        <f>Sample1!H23</f>
        <v>#DIV/0!</v>
      </c>
      <c r="C18" s="217" t="e">
        <f>Sample2!H23</f>
        <v>#DIV/0!</v>
      </c>
      <c r="D18" s="217" t="e">
        <f>Sample3!H23</f>
        <v>#DIV/0!</v>
      </c>
      <c r="E18" s="217" t="e">
        <f>Sample4!H23</f>
        <v>#DIV/0!</v>
      </c>
      <c r="F18" s="217" t="e">
        <f>Sample5!H23</f>
        <v>#DIV/0!</v>
      </c>
      <c r="G18" s="217" t="e">
        <f>Sample6!H23</f>
        <v>#DIV/0!</v>
      </c>
      <c r="H18" s="217" t="e">
        <f>Sample7!H23</f>
        <v>#DIV/0!</v>
      </c>
      <c r="I18" s="217" t="e">
        <f>Sample8!H23</f>
        <v>#DIV/0!</v>
      </c>
      <c r="J18" s="217" t="e">
        <f>Sample9!H23</f>
        <v>#DIV/0!</v>
      </c>
      <c r="K18" s="217" t="e">
        <f>Sample10!H23</f>
        <v>#DIV/0!</v>
      </c>
      <c r="L18" s="93"/>
      <c r="M18" s="96"/>
      <c r="N18" s="97"/>
      <c r="O18" s="16"/>
      <c r="P18" s="16"/>
      <c r="Q18" s="16"/>
      <c r="R18" s="16"/>
      <c r="S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row>
    <row r="19" spans="1:66" x14ac:dyDescent="0.25">
      <c r="A19" s="76" t="s">
        <v>31</v>
      </c>
      <c r="B19" s="217" t="e">
        <f>Sample1!H24</f>
        <v>#DIV/0!</v>
      </c>
      <c r="C19" s="217" t="e">
        <f>Sample2!H24</f>
        <v>#DIV/0!</v>
      </c>
      <c r="D19" s="217" t="e">
        <f>Sample3!H24</f>
        <v>#DIV/0!</v>
      </c>
      <c r="E19" s="217" t="e">
        <f>Sample4!H24</f>
        <v>#DIV/0!</v>
      </c>
      <c r="F19" s="217" t="e">
        <f>Sample5!H24</f>
        <v>#DIV/0!</v>
      </c>
      <c r="G19" s="217" t="e">
        <f>Sample6!H24</f>
        <v>#DIV/0!</v>
      </c>
      <c r="H19" s="217" t="e">
        <f>Sample7!H24</f>
        <v>#DIV/0!</v>
      </c>
      <c r="I19" s="217" t="e">
        <f>Sample8!H24</f>
        <v>#DIV/0!</v>
      </c>
      <c r="J19" s="217" t="e">
        <f>Sample9!H24</f>
        <v>#DIV/0!</v>
      </c>
      <c r="K19" s="217" t="e">
        <f>Sample10!H24</f>
        <v>#DIV/0!</v>
      </c>
      <c r="L19" s="93"/>
      <c r="M19" s="96"/>
      <c r="N19" s="97"/>
      <c r="O19" s="16"/>
      <c r="P19" s="16"/>
      <c r="Q19" s="16"/>
      <c r="R19" s="16"/>
      <c r="S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row>
    <row r="20" spans="1:66" x14ac:dyDescent="0.25">
      <c r="A20" s="76" t="s">
        <v>70</v>
      </c>
      <c r="B20" s="217" t="e">
        <f>Sample1!H25</f>
        <v>#DIV/0!</v>
      </c>
      <c r="C20" s="217" t="e">
        <f>Sample2!H25</f>
        <v>#DIV/0!</v>
      </c>
      <c r="D20" s="217" t="e">
        <f>Sample3!H25</f>
        <v>#DIV/0!</v>
      </c>
      <c r="E20" s="217" t="e">
        <f>Sample4!H25</f>
        <v>#DIV/0!</v>
      </c>
      <c r="F20" s="217" t="e">
        <f>Sample5!H25</f>
        <v>#DIV/0!</v>
      </c>
      <c r="G20" s="217" t="e">
        <f>Sample6!H25</f>
        <v>#DIV/0!</v>
      </c>
      <c r="H20" s="217" t="e">
        <f>Sample7!H25</f>
        <v>#DIV/0!</v>
      </c>
      <c r="I20" s="217" t="e">
        <f>Sample8!H25</f>
        <v>#DIV/0!</v>
      </c>
      <c r="J20" s="217" t="e">
        <f>Sample9!H25</f>
        <v>#DIV/0!</v>
      </c>
      <c r="K20" s="217" t="e">
        <f>Sample10!H25</f>
        <v>#DIV/0!</v>
      </c>
      <c r="L20" s="93"/>
      <c r="M20" s="96"/>
      <c r="N20" s="97"/>
      <c r="O20" s="16"/>
      <c r="P20" s="16"/>
      <c r="Q20" s="16"/>
      <c r="R20" s="16"/>
      <c r="S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row>
    <row r="21" spans="1:66" x14ac:dyDescent="0.25">
      <c r="A21" s="76" t="s">
        <v>191</v>
      </c>
      <c r="B21" s="217" t="e">
        <f>Sample1!H26</f>
        <v>#DIV/0!</v>
      </c>
      <c r="C21" s="217" t="e">
        <f>Sample2!H26</f>
        <v>#DIV/0!</v>
      </c>
      <c r="D21" s="217" t="e">
        <f>Sample3!H26</f>
        <v>#DIV/0!</v>
      </c>
      <c r="E21" s="217" t="e">
        <f>Sample4!H26</f>
        <v>#DIV/0!</v>
      </c>
      <c r="F21" s="217" t="e">
        <f>Sample5!H26</f>
        <v>#DIV/0!</v>
      </c>
      <c r="G21" s="217" t="e">
        <f>Sample6!H26</f>
        <v>#DIV/0!</v>
      </c>
      <c r="H21" s="217" t="e">
        <f>Sample7!H26</f>
        <v>#DIV/0!</v>
      </c>
      <c r="I21" s="217" t="e">
        <f>Sample8!H26</f>
        <v>#DIV/0!</v>
      </c>
      <c r="J21" s="217" t="e">
        <f>Sample9!H26</f>
        <v>#DIV/0!</v>
      </c>
      <c r="K21" s="217" t="e">
        <f>Sample10!H26</f>
        <v>#DIV/0!</v>
      </c>
      <c r="L21" s="93"/>
      <c r="M21" s="96"/>
      <c r="N21" s="97"/>
      <c r="O21" s="16"/>
      <c r="P21" s="16"/>
      <c r="Q21" s="16"/>
      <c r="R21" s="16"/>
      <c r="S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row>
    <row r="22" spans="1:66" x14ac:dyDescent="0.25">
      <c r="A22" s="76" t="s">
        <v>32</v>
      </c>
      <c r="B22" s="217" t="e">
        <f>Sample1!H27</f>
        <v>#DIV/0!</v>
      </c>
      <c r="C22" s="217" t="e">
        <f>Sample2!H27</f>
        <v>#DIV/0!</v>
      </c>
      <c r="D22" s="217" t="e">
        <f>Sample3!H27</f>
        <v>#DIV/0!</v>
      </c>
      <c r="E22" s="217" t="e">
        <f>Sample4!H27</f>
        <v>#DIV/0!</v>
      </c>
      <c r="F22" s="217" t="e">
        <f>Sample5!H27</f>
        <v>#DIV/0!</v>
      </c>
      <c r="G22" s="217" t="e">
        <f>Sample6!H27</f>
        <v>#DIV/0!</v>
      </c>
      <c r="H22" s="217" t="e">
        <f>Sample7!H27</f>
        <v>#DIV/0!</v>
      </c>
      <c r="I22" s="217" t="e">
        <f>Sample8!H27</f>
        <v>#DIV/0!</v>
      </c>
      <c r="J22" s="217" t="e">
        <f>Sample9!H27</f>
        <v>#DIV/0!</v>
      </c>
      <c r="K22" s="217" t="e">
        <f>Sample10!H27</f>
        <v>#DIV/0!</v>
      </c>
      <c r="L22" s="93"/>
      <c r="M22" s="96"/>
      <c r="N22" s="97"/>
      <c r="O22" s="16"/>
      <c r="P22" s="16"/>
      <c r="Q22" s="16"/>
      <c r="R22" s="16"/>
      <c r="S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row>
    <row r="23" spans="1:66" x14ac:dyDescent="0.25">
      <c r="B23" s="5"/>
      <c r="C23" s="5"/>
      <c r="D23" s="5"/>
      <c r="E23" s="5"/>
      <c r="F23" s="5"/>
      <c r="G23" s="5"/>
      <c r="H23" s="5"/>
      <c r="I23" s="5"/>
      <c r="J23" s="5"/>
      <c r="K23" s="217"/>
      <c r="L23" s="16"/>
      <c r="M23" s="91"/>
      <c r="N23" s="113" t="s">
        <v>80</v>
      </c>
      <c r="O23" s="113"/>
      <c r="P23" s="113"/>
      <c r="Q23" s="113"/>
      <c r="R23" s="113"/>
      <c r="S23" s="113"/>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row>
    <row r="24" spans="1:66" x14ac:dyDescent="0.25">
      <c r="A24" s="24"/>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row>
    <row r="25" spans="1:66" x14ac:dyDescent="0.25">
      <c r="A25" s="24"/>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row>
    <row r="26" spans="1:66" x14ac:dyDescent="0.25">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row>
    <row r="27" spans="1:66" x14ac:dyDescent="0.25">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row>
    <row r="28" spans="1:66" x14ac:dyDescent="0.25">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row>
    <row r="29" spans="1:66" x14ac:dyDescent="0.25">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row>
    <row r="30" spans="1:66" x14ac:dyDescent="0.25">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row>
    <row r="31" spans="1:66" x14ac:dyDescent="0.25">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row>
    <row r="32" spans="1:66" x14ac:dyDescent="0.25">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row>
    <row r="33" spans="12:66" x14ac:dyDescent="0.25">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row>
    <row r="34" spans="12:66" x14ac:dyDescent="0.25">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row>
    <row r="35" spans="12:66" x14ac:dyDescent="0.25">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row>
    <row r="36" spans="12:66" x14ac:dyDescent="0.25">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row>
    <row r="37" spans="12:66" x14ac:dyDescent="0.25">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row>
    <row r="38" spans="12:66" x14ac:dyDescent="0.25">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row>
    <row r="39" spans="12:66" x14ac:dyDescent="0.25">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row>
    <row r="40" spans="12:66" x14ac:dyDescent="0.25">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row>
    <row r="41" spans="12:66" x14ac:dyDescent="0.25">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row>
    <row r="42" spans="12:66" x14ac:dyDescent="0.25">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row>
    <row r="43" spans="12:66" x14ac:dyDescent="0.25">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row>
    <row r="44" spans="12:66" x14ac:dyDescent="0.25">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row>
    <row r="45" spans="12:66" x14ac:dyDescent="0.25">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row>
    <row r="46" spans="12:66" x14ac:dyDescent="0.25">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row>
    <row r="47" spans="12:66" x14ac:dyDescent="0.25">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row>
    <row r="48" spans="12:66" x14ac:dyDescent="0.25">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row>
    <row r="49" spans="12:66" x14ac:dyDescent="0.25">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row>
    <row r="50" spans="12:66" x14ac:dyDescent="0.25">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row>
    <row r="51" spans="12:66" x14ac:dyDescent="0.25">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row>
    <row r="52" spans="12:66" x14ac:dyDescent="0.25">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row>
    <row r="53" spans="12:66" x14ac:dyDescent="0.25">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row>
    <row r="54" spans="12:66" x14ac:dyDescent="0.25">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row>
    <row r="55" spans="12:66" x14ac:dyDescent="0.25">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row>
    <row r="56" spans="12:66" x14ac:dyDescent="0.25">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row>
    <row r="57" spans="12:66" x14ac:dyDescent="0.25">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row>
    <row r="58" spans="12:66" x14ac:dyDescent="0.25">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row>
    <row r="59" spans="12:66" x14ac:dyDescent="0.25">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row>
    <row r="60" spans="12:66" x14ac:dyDescent="0.25">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row>
    <row r="61" spans="12:66" x14ac:dyDescent="0.25">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row>
    <row r="62" spans="12:66" x14ac:dyDescent="0.25">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row>
    <row r="63" spans="12:66" x14ac:dyDescent="0.25">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row>
    <row r="64" spans="12:66" x14ac:dyDescent="0.25">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row>
    <row r="65" spans="12:66" x14ac:dyDescent="0.25">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row>
    <row r="66" spans="12:66" x14ac:dyDescent="0.25">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row>
    <row r="67" spans="12:66" x14ac:dyDescent="0.25">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row>
    <row r="68" spans="12:66" x14ac:dyDescent="0.25">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row>
    <row r="69" spans="12:66" x14ac:dyDescent="0.25">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row>
    <row r="70" spans="12:66" x14ac:dyDescent="0.25">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row>
    <row r="71" spans="12:66" x14ac:dyDescent="0.25">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row>
    <row r="72" spans="12:66" x14ac:dyDescent="0.25">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row>
    <row r="73" spans="12:66" x14ac:dyDescent="0.25">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row>
    <row r="74" spans="12:66" x14ac:dyDescent="0.25">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row>
    <row r="75" spans="12:66" x14ac:dyDescent="0.25">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row>
    <row r="76" spans="12:66" x14ac:dyDescent="0.25">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row>
    <row r="77" spans="12:66" x14ac:dyDescent="0.25">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row>
    <row r="78" spans="12:66" x14ac:dyDescent="0.25">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row>
    <row r="79" spans="12:66" x14ac:dyDescent="0.25">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row>
    <row r="80" spans="12:66" x14ac:dyDescent="0.25">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row>
    <row r="81" spans="12:66" x14ac:dyDescent="0.25">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row>
    <row r="82" spans="12:66" x14ac:dyDescent="0.25">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row>
    <row r="83" spans="12:66" x14ac:dyDescent="0.25">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row>
    <row r="84" spans="12:66" x14ac:dyDescent="0.25">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row>
    <row r="85" spans="12:66" x14ac:dyDescent="0.25">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row>
    <row r="86" spans="12:66" x14ac:dyDescent="0.25">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row>
    <row r="87" spans="12:66" x14ac:dyDescent="0.25">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row>
    <row r="88" spans="12:66" x14ac:dyDescent="0.25">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row>
    <row r="89" spans="12:66" x14ac:dyDescent="0.25">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row>
    <row r="90" spans="12:66" x14ac:dyDescent="0.25">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row>
  </sheetData>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O33"/>
  <sheetViews>
    <sheetView zoomScale="85" zoomScaleNormal="85" workbookViewId="0">
      <selection activeCell="K4" sqref="K4"/>
    </sheetView>
  </sheetViews>
  <sheetFormatPr defaultColWidth="9.140625" defaultRowHeight="15" x14ac:dyDescent="0.25"/>
  <cols>
    <col min="1" max="1" width="14.28515625" style="106" customWidth="1"/>
    <col min="2" max="2" width="15.5703125" style="106" bestFit="1" customWidth="1"/>
    <col min="3" max="3" width="17.140625" style="106" bestFit="1" customWidth="1"/>
    <col min="4" max="4" width="14.85546875" style="106" bestFit="1" customWidth="1"/>
    <col min="5" max="5" width="19.42578125" style="106" bestFit="1" customWidth="1"/>
    <col min="6" max="6" width="18.5703125" style="106" customWidth="1"/>
    <col min="7" max="7" width="17" style="106" bestFit="1" customWidth="1"/>
    <col min="8" max="8" width="15.28515625" style="106" bestFit="1" customWidth="1"/>
    <col min="9" max="9" width="24.140625" style="106" bestFit="1" customWidth="1"/>
    <col min="10" max="10" width="30.28515625" style="106" customWidth="1"/>
    <col min="11" max="11" width="17.28515625" style="106" bestFit="1" customWidth="1"/>
    <col min="12" max="12" width="17.28515625" style="1" bestFit="1" customWidth="1"/>
    <col min="13" max="13" width="17.28515625" style="123" bestFit="1" customWidth="1"/>
    <col min="14" max="15" width="17.28515625" style="106" bestFit="1" customWidth="1"/>
    <col min="16" max="16384" width="9.140625" style="106"/>
  </cols>
  <sheetData>
    <row r="1" spans="1:15" ht="27" thickBot="1" x14ac:dyDescent="0.3">
      <c r="A1" s="275" t="s">
        <v>158</v>
      </c>
      <c r="B1" s="276"/>
      <c r="C1" s="276"/>
      <c r="D1" s="276"/>
      <c r="E1" s="276"/>
      <c r="F1" s="276"/>
      <c r="G1" s="276"/>
      <c r="H1" s="276"/>
      <c r="I1" s="276"/>
      <c r="J1" s="276"/>
      <c r="K1" s="276"/>
      <c r="L1" s="276"/>
      <c r="M1" s="277"/>
      <c r="N1" s="158"/>
      <c r="O1" s="158"/>
    </row>
    <row r="2" spans="1:15" ht="15.75" thickBot="1" x14ac:dyDescent="0.3">
      <c r="K2" s="131"/>
      <c r="L2" s="147"/>
      <c r="M2" s="106"/>
    </row>
    <row r="3" spans="1:15" ht="15.75" customHeight="1" x14ac:dyDescent="0.25">
      <c r="I3" s="282" t="s">
        <v>115</v>
      </c>
      <c r="J3" s="278" t="s">
        <v>208</v>
      </c>
    </row>
    <row r="4" spans="1:15" ht="15.75" customHeight="1" thickBot="1" x14ac:dyDescent="0.3">
      <c r="I4" s="283"/>
      <c r="J4" s="279"/>
    </row>
    <row r="5" spans="1:15" ht="15.75" customHeight="1" x14ac:dyDescent="0.25">
      <c r="I5" s="159" t="s">
        <v>24</v>
      </c>
      <c r="J5" s="126"/>
    </row>
    <row r="6" spans="1:15" ht="15" customHeight="1" x14ac:dyDescent="0.25">
      <c r="I6" s="160" t="s">
        <v>33</v>
      </c>
      <c r="J6" s="127"/>
    </row>
    <row r="7" spans="1:15" ht="15" customHeight="1" x14ac:dyDescent="0.25">
      <c r="I7" s="160" t="s">
        <v>44</v>
      </c>
      <c r="J7" s="127"/>
    </row>
    <row r="8" spans="1:15" ht="15" customHeight="1" x14ac:dyDescent="0.25">
      <c r="I8" s="160" t="s">
        <v>38</v>
      </c>
      <c r="J8" s="127"/>
    </row>
    <row r="9" spans="1:15" ht="15" customHeight="1" x14ac:dyDescent="0.25">
      <c r="G9" s="152"/>
      <c r="I9" s="160" t="s">
        <v>120</v>
      </c>
      <c r="J9" s="127"/>
    </row>
    <row r="10" spans="1:15" ht="15" customHeight="1" x14ac:dyDescent="0.25">
      <c r="G10" s="152"/>
      <c r="I10" s="160" t="s">
        <v>39</v>
      </c>
      <c r="J10" s="127"/>
    </row>
    <row r="11" spans="1:15" ht="15" customHeight="1" thickBot="1" x14ac:dyDescent="0.3">
      <c r="G11" s="152"/>
      <c r="I11" s="160" t="s">
        <v>121</v>
      </c>
      <c r="J11" s="127"/>
    </row>
    <row r="12" spans="1:15" ht="15" customHeight="1" thickBot="1" x14ac:dyDescent="0.3">
      <c r="B12" s="280" t="s">
        <v>110</v>
      </c>
      <c r="C12" s="281"/>
      <c r="D12" s="280" t="s">
        <v>111</v>
      </c>
      <c r="E12" s="281"/>
      <c r="F12" s="280" t="s">
        <v>112</v>
      </c>
      <c r="G12" s="281"/>
      <c r="I12" s="160" t="s">
        <v>68</v>
      </c>
      <c r="J12" s="127"/>
    </row>
    <row r="13" spans="1:15" ht="15" customHeight="1" thickBot="1" x14ac:dyDescent="0.3">
      <c r="B13" s="130" t="s">
        <v>182</v>
      </c>
      <c r="C13" s="130" t="s">
        <v>117</v>
      </c>
      <c r="D13" s="130" t="s">
        <v>118</v>
      </c>
      <c r="E13" s="130" t="s">
        <v>117</v>
      </c>
      <c r="F13" s="143" t="s">
        <v>119</v>
      </c>
      <c r="G13" s="130" t="s">
        <v>117</v>
      </c>
      <c r="I13" s="160" t="s">
        <v>122</v>
      </c>
      <c r="J13" s="127"/>
    </row>
    <row r="14" spans="1:15" ht="15.75" customHeight="1" thickBot="1" x14ac:dyDescent="0.3">
      <c r="B14" s="155"/>
      <c r="C14" s="155"/>
      <c r="D14" s="155"/>
      <c r="E14" s="155"/>
      <c r="F14" s="156"/>
      <c r="G14" s="157"/>
      <c r="I14" s="161" t="s">
        <v>43</v>
      </c>
      <c r="J14" s="128"/>
    </row>
    <row r="15" spans="1:15" ht="15.75" customHeight="1" x14ac:dyDescent="0.25">
      <c r="A15" s="129" t="s">
        <v>107</v>
      </c>
      <c r="B15" s="131" t="s">
        <v>105</v>
      </c>
      <c r="C15" s="131" t="s">
        <v>106</v>
      </c>
      <c r="D15" s="131" t="s">
        <v>113</v>
      </c>
      <c r="E15" s="131" t="s">
        <v>114</v>
      </c>
      <c r="F15" s="133" t="s">
        <v>113</v>
      </c>
      <c r="G15" s="133" t="s">
        <v>114</v>
      </c>
      <c r="J15" s="2">
        <v>10000</v>
      </c>
      <c r="K15" s="132"/>
      <c r="L15" s="132"/>
      <c r="M15" s="132"/>
    </row>
    <row r="16" spans="1:15" ht="15.75" customHeight="1" x14ac:dyDescent="0.25">
      <c r="A16" s="129"/>
      <c r="B16" s="131"/>
      <c r="C16" s="131"/>
      <c r="D16" s="131"/>
      <c r="E16" s="131"/>
      <c r="F16" s="133"/>
      <c r="G16" s="133"/>
      <c r="K16" s="132"/>
      <c r="L16" s="132"/>
      <c r="M16" s="132"/>
    </row>
    <row r="17" spans="1:13" ht="15.75" customHeight="1" thickBot="1" x14ac:dyDescent="0.3">
      <c r="A17" s="129"/>
      <c r="B17" s="131"/>
      <c r="C17" s="131"/>
      <c r="D17" s="131"/>
      <c r="E17" s="131"/>
      <c r="F17" s="133"/>
      <c r="G17" s="133"/>
      <c r="K17" s="132"/>
      <c r="L17" s="132"/>
      <c r="M17" s="132"/>
    </row>
    <row r="18" spans="1:13" s="23" customFormat="1" ht="24" thickBot="1" x14ac:dyDescent="0.3">
      <c r="A18" s="272" t="s">
        <v>125</v>
      </c>
      <c r="B18" s="273"/>
      <c r="C18" s="273"/>
      <c r="D18" s="273"/>
      <c r="E18" s="273"/>
      <c r="F18" s="273"/>
      <c r="G18" s="273"/>
      <c r="H18" s="273"/>
      <c r="I18" s="273"/>
      <c r="J18" s="273"/>
      <c r="K18" s="273"/>
      <c r="L18" s="273"/>
      <c r="M18" s="274"/>
    </row>
    <row r="19" spans="1:13" ht="15.75" thickBot="1" x14ac:dyDescent="0.3">
      <c r="L19" s="106"/>
      <c r="M19" s="106"/>
    </row>
    <row r="20" spans="1:13" ht="45.75" thickBot="1" x14ac:dyDescent="0.3">
      <c r="A20" s="192" t="s">
        <v>131</v>
      </c>
      <c r="B20" s="192" t="s">
        <v>132</v>
      </c>
      <c r="C20" s="193" t="s">
        <v>134</v>
      </c>
      <c r="D20" s="193" t="s">
        <v>133</v>
      </c>
      <c r="E20" s="193" t="s">
        <v>179</v>
      </c>
      <c r="F20" s="194" t="s">
        <v>160</v>
      </c>
      <c r="G20" s="193" t="s">
        <v>159</v>
      </c>
      <c r="K20" s="1"/>
      <c r="L20" s="123"/>
      <c r="M20" s="106"/>
    </row>
    <row r="21" spans="1:13" x14ac:dyDescent="0.25">
      <c r="A21" s="153" t="s">
        <v>126</v>
      </c>
      <c r="B21" s="134"/>
      <c r="C21" s="154" t="s">
        <v>135</v>
      </c>
      <c r="D21" s="144"/>
      <c r="E21" s="166" t="s">
        <v>147</v>
      </c>
      <c r="F21" s="141"/>
      <c r="G21" s="166" t="s">
        <v>126</v>
      </c>
      <c r="K21" s="1"/>
      <c r="L21" s="123"/>
      <c r="M21" s="106"/>
    </row>
    <row r="22" spans="1:13" x14ac:dyDescent="0.25">
      <c r="A22" s="148" t="s">
        <v>127</v>
      </c>
      <c r="B22" s="135"/>
      <c r="C22" s="149" t="s">
        <v>136</v>
      </c>
      <c r="D22" s="145"/>
      <c r="E22" s="168" t="s">
        <v>147</v>
      </c>
      <c r="F22" s="124"/>
      <c r="G22" s="139" t="s">
        <v>127</v>
      </c>
      <c r="K22" s="1"/>
      <c r="L22" s="123"/>
      <c r="M22" s="106"/>
    </row>
    <row r="23" spans="1:13" ht="14.25" customHeight="1" x14ac:dyDescent="0.25">
      <c r="A23" s="148" t="s">
        <v>128</v>
      </c>
      <c r="B23" s="135"/>
      <c r="C23" s="149" t="s">
        <v>137</v>
      </c>
      <c r="D23" s="145"/>
      <c r="E23" s="168" t="s">
        <v>147</v>
      </c>
      <c r="F23" s="124"/>
      <c r="G23" s="139" t="s">
        <v>128</v>
      </c>
      <c r="K23" s="1"/>
      <c r="L23" s="123"/>
      <c r="M23" s="106"/>
    </row>
    <row r="24" spans="1:13" x14ac:dyDescent="0.25">
      <c r="A24" s="148" t="s">
        <v>129</v>
      </c>
      <c r="B24" s="135"/>
      <c r="C24" s="149" t="s">
        <v>138</v>
      </c>
      <c r="D24" s="145"/>
      <c r="E24" s="168" t="s">
        <v>147</v>
      </c>
      <c r="F24" s="124"/>
      <c r="G24" s="139" t="s">
        <v>129</v>
      </c>
      <c r="K24" s="1"/>
      <c r="L24" s="123"/>
      <c r="M24" s="106"/>
    </row>
    <row r="25" spans="1:13" x14ac:dyDescent="0.25">
      <c r="A25" s="164" t="s">
        <v>130</v>
      </c>
      <c r="B25" s="162"/>
      <c r="C25" s="165" t="s">
        <v>139</v>
      </c>
      <c r="D25" s="163"/>
      <c r="E25" s="167" t="s">
        <v>147</v>
      </c>
      <c r="F25" s="125"/>
      <c r="G25" s="167" t="s">
        <v>130</v>
      </c>
      <c r="K25" s="1"/>
      <c r="L25" s="123"/>
      <c r="M25" s="106"/>
    </row>
    <row r="26" spans="1:13" x14ac:dyDescent="0.25">
      <c r="A26" s="148" t="s">
        <v>126</v>
      </c>
      <c r="B26" s="135"/>
      <c r="C26" s="149" t="s">
        <v>135</v>
      </c>
      <c r="D26" s="145"/>
      <c r="E26" s="168" t="s">
        <v>147</v>
      </c>
      <c r="F26" s="124"/>
      <c r="G26" s="139" t="s">
        <v>155</v>
      </c>
      <c r="K26" s="1"/>
      <c r="L26" s="123"/>
      <c r="M26" s="106"/>
    </row>
    <row r="27" spans="1:13" x14ac:dyDescent="0.25">
      <c r="A27" s="148" t="s">
        <v>127</v>
      </c>
      <c r="B27" s="135"/>
      <c r="C27" s="149" t="s">
        <v>136</v>
      </c>
      <c r="D27" s="145"/>
      <c r="E27" s="168" t="s">
        <v>147</v>
      </c>
      <c r="F27" s="124"/>
      <c r="G27" s="139" t="s">
        <v>140</v>
      </c>
      <c r="K27" s="1"/>
      <c r="L27" s="123"/>
      <c r="M27" s="106"/>
    </row>
    <row r="28" spans="1:13" x14ac:dyDescent="0.25">
      <c r="A28" s="148" t="s">
        <v>128</v>
      </c>
      <c r="B28" s="135"/>
      <c r="C28" s="149" t="s">
        <v>137</v>
      </c>
      <c r="D28" s="145"/>
      <c r="E28" s="168" t="s">
        <v>147</v>
      </c>
      <c r="F28" s="124"/>
      <c r="G28" s="139" t="s">
        <v>141</v>
      </c>
      <c r="K28" s="1"/>
      <c r="L28" s="123"/>
      <c r="M28" s="106"/>
    </row>
    <row r="29" spans="1:13" x14ac:dyDescent="0.25">
      <c r="A29" s="148" t="s">
        <v>129</v>
      </c>
      <c r="B29" s="135"/>
      <c r="C29" s="149" t="s">
        <v>138</v>
      </c>
      <c r="D29" s="145"/>
      <c r="E29" s="168" t="s">
        <v>147</v>
      </c>
      <c r="F29" s="124"/>
      <c r="G29" s="139" t="s">
        <v>142</v>
      </c>
      <c r="K29" s="1"/>
      <c r="L29" s="123"/>
      <c r="M29" s="106"/>
    </row>
    <row r="30" spans="1:13" ht="15" customHeight="1" x14ac:dyDescent="0.25">
      <c r="A30" s="164" t="s">
        <v>130</v>
      </c>
      <c r="B30" s="162"/>
      <c r="C30" s="165" t="s">
        <v>139</v>
      </c>
      <c r="D30" s="163"/>
      <c r="E30" s="167" t="s">
        <v>147</v>
      </c>
      <c r="F30" s="125"/>
      <c r="G30" s="167" t="s">
        <v>143</v>
      </c>
      <c r="K30" s="1"/>
      <c r="L30" s="123"/>
      <c r="M30" s="106"/>
    </row>
    <row r="31" spans="1:13" x14ac:dyDescent="0.25">
      <c r="A31" s="148" t="s">
        <v>126</v>
      </c>
      <c r="B31" s="135"/>
      <c r="C31" s="149" t="s">
        <v>135</v>
      </c>
      <c r="D31" s="145"/>
      <c r="E31" s="168" t="s">
        <v>147</v>
      </c>
      <c r="F31" s="124"/>
      <c r="G31" s="139" t="s">
        <v>144</v>
      </c>
      <c r="K31" s="1"/>
      <c r="L31" s="123"/>
      <c r="M31" s="106"/>
    </row>
    <row r="32" spans="1:13" ht="15.75" thickBot="1" x14ac:dyDescent="0.3">
      <c r="A32" s="150" t="s">
        <v>127</v>
      </c>
      <c r="B32" s="136"/>
      <c r="C32" s="151" t="s">
        <v>136</v>
      </c>
      <c r="D32" s="146"/>
      <c r="E32" s="169" t="s">
        <v>147</v>
      </c>
      <c r="F32" s="137"/>
      <c r="G32" s="140" t="s">
        <v>145</v>
      </c>
      <c r="K32" s="1"/>
      <c r="L32" s="123"/>
      <c r="M32" s="106"/>
    </row>
    <row r="33" s="106" customFormat="1" x14ac:dyDescent="0.25"/>
  </sheetData>
  <mergeCells count="7">
    <mergeCell ref="A18:M18"/>
    <mergeCell ref="A1:M1"/>
    <mergeCell ref="J3:J4"/>
    <mergeCell ref="B12:C12"/>
    <mergeCell ref="D12:E12"/>
    <mergeCell ref="F12:G12"/>
    <mergeCell ref="I3:I4"/>
  </mergeCells>
  <pageMargins left="0.7" right="0.7" top="0.75" bottom="0.75" header="0.3" footer="0.3"/>
  <pageSetup paperSize="9" scale="3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L134"/>
  <sheetViews>
    <sheetView zoomScale="85" zoomScaleNormal="85" workbookViewId="0">
      <selection activeCell="B6" sqref="B6"/>
    </sheetView>
  </sheetViews>
  <sheetFormatPr defaultColWidth="9.140625" defaultRowHeight="15" x14ac:dyDescent="0.25"/>
  <cols>
    <col min="1" max="1" width="24.28515625" style="106" customWidth="1"/>
    <col min="2" max="2" width="17.28515625" style="106" bestFit="1" customWidth="1"/>
    <col min="3" max="3" width="17.85546875" style="106" bestFit="1" customWidth="1"/>
    <col min="4" max="4" width="18" style="106" bestFit="1" customWidth="1"/>
    <col min="5" max="5" width="13.7109375" style="106" bestFit="1" customWidth="1"/>
    <col min="6" max="6" width="18.28515625" style="106" customWidth="1"/>
    <col min="7" max="7" width="17.28515625" style="106" bestFit="1" customWidth="1"/>
    <col min="8" max="9" width="14.42578125" style="106" customWidth="1"/>
    <col min="10" max="10" width="17.28515625" style="106" bestFit="1" customWidth="1"/>
    <col min="11" max="11" width="14.5703125" style="1" customWidth="1"/>
    <col min="12" max="12" width="11.28515625" style="123" bestFit="1" customWidth="1"/>
    <col min="13" max="13" width="13.140625" style="106" bestFit="1" customWidth="1"/>
    <col min="14" max="14" width="16.7109375" style="106" customWidth="1"/>
    <col min="15" max="16384" width="9.140625" style="106"/>
  </cols>
  <sheetData>
    <row r="1" spans="1:12" ht="15.75" thickBot="1" x14ac:dyDescent="0.3">
      <c r="A1" s="191" t="s">
        <v>115</v>
      </c>
      <c r="B1" s="191" t="s">
        <v>104</v>
      </c>
      <c r="C1" s="191" t="s">
        <v>108</v>
      </c>
      <c r="D1" s="191" t="s">
        <v>109</v>
      </c>
      <c r="E1" s="131"/>
      <c r="F1" s="131"/>
      <c r="G1" s="132"/>
      <c r="H1" s="133"/>
      <c r="I1" s="133"/>
      <c r="J1" s="132"/>
      <c r="K1" s="106"/>
      <c r="L1" s="106"/>
    </row>
    <row r="2" spans="1:12" x14ac:dyDescent="0.25">
      <c r="A2" s="159" t="s">
        <v>24</v>
      </c>
      <c r="B2" s="204" t="e">
        <f>'Data for calib. SM A'!J5*('Data for calib. SM A'!$B$14/('Data for calib. SM A'!$B$14+'Data for calib. SM A'!$C$14))</f>
        <v>#DIV/0!</v>
      </c>
      <c r="C2" s="154" t="e">
        <f>B2*('Data for calib. SM A'!$D$14/('Data for calib. SM A'!$D$14+'Data for calib. SM A'!$E$14))</f>
        <v>#DIV/0!</v>
      </c>
      <c r="D2" s="218" t="e">
        <f>C2*('Data for calib. SM A'!$F$14/('Data for calib. SM A'!$F$14+'Data for calib. SM A'!$G$14))</f>
        <v>#DIV/0!</v>
      </c>
      <c r="K2" s="106"/>
      <c r="L2" s="106"/>
    </row>
    <row r="3" spans="1:12" x14ac:dyDescent="0.25">
      <c r="A3" s="160" t="s">
        <v>33</v>
      </c>
      <c r="B3" s="152" t="e">
        <f>'Data for calib. SM A'!J6*('Data for calib. SM A'!$B$14/('Data for calib. SM A'!$B$14+'Data for calib. SM A'!$C$14))</f>
        <v>#DIV/0!</v>
      </c>
      <c r="C3" s="149" t="e">
        <f>B3*('Data for calib. SM A'!$D$14/('Data for calib. SM A'!$D$14+'Data for calib. SM A'!$E$14))</f>
        <v>#DIV/0!</v>
      </c>
      <c r="D3" s="219" t="e">
        <f>C3*('Data for calib. SM A'!$F$14/('Data for calib. SM A'!$F$14+'Data for calib. SM A'!$G$14))</f>
        <v>#DIV/0!</v>
      </c>
      <c r="K3" s="106"/>
      <c r="L3" s="106"/>
    </row>
    <row r="4" spans="1:12" x14ac:dyDescent="0.25">
      <c r="A4" s="160" t="s">
        <v>44</v>
      </c>
      <c r="B4" s="152" t="e">
        <f>'Data for calib. SM A'!J7*('Data for calib. SM A'!$B$14/('Data for calib. SM A'!$B$14+'Data for calib. SM A'!$C$14))</f>
        <v>#DIV/0!</v>
      </c>
      <c r="C4" s="149" t="e">
        <f>B4*('Data for calib. SM A'!$D$14/('Data for calib. SM A'!$D$14+'Data for calib. SM A'!$E$14))</f>
        <v>#DIV/0!</v>
      </c>
      <c r="D4" s="219" t="e">
        <f>C4*('Data for calib. SM A'!$F$14/('Data for calib. SM A'!$F$14+'Data for calib. SM A'!$G$14))</f>
        <v>#DIV/0!</v>
      </c>
      <c r="K4" s="106"/>
      <c r="L4" s="106"/>
    </row>
    <row r="5" spans="1:12" x14ac:dyDescent="0.25">
      <c r="A5" s="160" t="s">
        <v>38</v>
      </c>
      <c r="B5" s="152" t="e">
        <f>'Data for calib. SM A'!J8*('Data for calib. SM A'!$B$14/('Data for calib. SM A'!$B$14+'Data for calib. SM A'!$C$14))</f>
        <v>#DIV/0!</v>
      </c>
      <c r="C5" s="149" t="e">
        <f>B5*('Data for calib. SM A'!$D$14/('Data for calib. SM A'!$D$14+'Data for calib. SM A'!$E$14))</f>
        <v>#DIV/0!</v>
      </c>
      <c r="D5" s="219" t="e">
        <f>C5*('Data for calib. SM A'!$F$14/('Data for calib. SM A'!$F$14+'Data for calib. SM A'!$G$14))</f>
        <v>#DIV/0!</v>
      </c>
      <c r="K5" s="106"/>
      <c r="L5" s="106"/>
    </row>
    <row r="6" spans="1:12" ht="14.25" customHeight="1" x14ac:dyDescent="0.25">
      <c r="A6" s="160" t="s">
        <v>120</v>
      </c>
      <c r="B6" s="152" t="e">
        <f>'Data for calib. SM A'!J9*('Data for calib. SM A'!$B$14/('Data for calib. SM A'!$B$14+'Data for calib. SM A'!$C$14))</f>
        <v>#DIV/0!</v>
      </c>
      <c r="C6" s="149" t="e">
        <f>B6*('Data for calib. SM A'!$D$14/('Data for calib. SM A'!$D$14+'Data for calib. SM A'!$E$14))</f>
        <v>#DIV/0!</v>
      </c>
      <c r="D6" s="219" t="e">
        <f>C6*('Data for calib. SM A'!$F$14/('Data for calib. SM A'!$F$14+'Data for calib. SM A'!$G$14))</f>
        <v>#DIV/0!</v>
      </c>
      <c r="K6" s="106"/>
      <c r="L6" s="106"/>
    </row>
    <row r="7" spans="1:12" x14ac:dyDescent="0.25">
      <c r="A7" s="160" t="s">
        <v>39</v>
      </c>
      <c r="B7" s="152" t="e">
        <f>'Data for calib. SM A'!J10*('Data for calib. SM A'!$B$14/('Data for calib. SM A'!$B$14+'Data for calib. SM A'!$C$14))</f>
        <v>#DIV/0!</v>
      </c>
      <c r="C7" s="149" t="e">
        <f>B7*('Data for calib. SM A'!$D$14/('Data for calib. SM A'!$D$14+'Data for calib. SM A'!$E$14))</f>
        <v>#DIV/0!</v>
      </c>
      <c r="D7" s="219" t="e">
        <f>C7*('Data for calib. SM A'!$F$14/('Data for calib. SM A'!$F$14+'Data for calib. SM A'!$G$14))</f>
        <v>#DIV/0!</v>
      </c>
      <c r="K7" s="106"/>
      <c r="L7" s="106"/>
    </row>
    <row r="8" spans="1:12" x14ac:dyDescent="0.25">
      <c r="A8" s="160" t="s">
        <v>121</v>
      </c>
      <c r="B8" s="152" t="e">
        <f>'Data for calib. SM A'!J11*('Data for calib. SM A'!$B$14/('Data for calib. SM A'!$B$14+'Data for calib. SM A'!$C$14))</f>
        <v>#DIV/0!</v>
      </c>
      <c r="C8" s="149" t="e">
        <f>B8*('Data for calib. SM A'!$D$14/('Data for calib. SM A'!$D$14+'Data for calib. SM A'!$E$14))</f>
        <v>#DIV/0!</v>
      </c>
      <c r="D8" s="219" t="e">
        <f>C8*('Data for calib. SM A'!$F$14/('Data for calib. SM A'!$F$14+'Data for calib. SM A'!$G$14))</f>
        <v>#DIV/0!</v>
      </c>
      <c r="K8" s="106"/>
      <c r="L8" s="106"/>
    </row>
    <row r="9" spans="1:12" x14ac:dyDescent="0.25">
      <c r="A9" s="160" t="s">
        <v>68</v>
      </c>
      <c r="B9" s="152" t="e">
        <f>'Data for calib. SM A'!J12*('Data for calib. SM A'!$B$14/('Data for calib. SM A'!$B$14+'Data for calib. SM A'!$C$14))</f>
        <v>#DIV/0!</v>
      </c>
      <c r="C9" s="149" t="e">
        <f>B9*('Data for calib. SM A'!$D$14/('Data for calib. SM A'!$D$14+'Data for calib. SM A'!$E$14))</f>
        <v>#DIV/0!</v>
      </c>
      <c r="D9" s="219" t="e">
        <f>C9*('Data for calib. SM A'!$F$14/('Data for calib. SM A'!$F$14+'Data for calib. SM A'!$G$14))</f>
        <v>#DIV/0!</v>
      </c>
      <c r="K9" s="106"/>
      <c r="L9" s="106"/>
    </row>
    <row r="10" spans="1:12" x14ac:dyDescent="0.25">
      <c r="A10" s="160" t="s">
        <v>122</v>
      </c>
      <c r="B10" s="152" t="e">
        <f>'Data for calib. SM A'!J13*('Data for calib. SM A'!$B$14/('Data for calib. SM A'!$B$14+'Data for calib. SM A'!$C$14))</f>
        <v>#DIV/0!</v>
      </c>
      <c r="C10" s="149" t="e">
        <f>B10*('Data for calib. SM A'!$D$14/('Data for calib. SM A'!$D$14+'Data for calib. SM A'!$E$14))</f>
        <v>#DIV/0!</v>
      </c>
      <c r="D10" s="219" t="e">
        <f>C10*('Data for calib. SM A'!$F$14/('Data for calib. SM A'!$F$14+'Data for calib. SM A'!$G$14))</f>
        <v>#DIV/0!</v>
      </c>
      <c r="K10" s="106"/>
      <c r="L10" s="106"/>
    </row>
    <row r="11" spans="1:12" ht="15.75" thickBot="1" x14ac:dyDescent="0.3">
      <c r="A11" s="161" t="s">
        <v>43</v>
      </c>
      <c r="B11" s="207" t="e">
        <f>'Data for calib. SM A'!J14*('Data for calib. SM A'!$B$14/('Data for calib. SM A'!$B$14+'Data for calib. SM A'!$C$14))</f>
        <v>#DIV/0!</v>
      </c>
      <c r="C11" s="151" t="e">
        <f>B11*('Data for calib. SM A'!$D$14/('Data for calib. SM A'!$D$14+'Data for calib. SM A'!$E$14))</f>
        <v>#DIV/0!</v>
      </c>
      <c r="D11" s="220" t="e">
        <f>C11*('Data for calib. SM A'!$F$14/('Data for calib. SM A'!$F$14+'Data for calib. SM A'!$G$14))</f>
        <v>#DIV/0!</v>
      </c>
      <c r="K11" s="106"/>
      <c r="L11" s="106"/>
    </row>
    <row r="12" spans="1:12" x14ac:dyDescent="0.25">
      <c r="K12" s="106"/>
      <c r="L12" s="106"/>
    </row>
    <row r="13" spans="1:12" ht="15" customHeight="1" thickBot="1" x14ac:dyDescent="0.3">
      <c r="K13" s="106"/>
      <c r="L13" s="106"/>
    </row>
    <row r="14" spans="1:12" ht="30.75" thickBot="1" x14ac:dyDescent="0.3">
      <c r="A14" s="191" t="s">
        <v>115</v>
      </c>
      <c r="B14" s="192" t="s">
        <v>103</v>
      </c>
      <c r="C14" s="193" t="s">
        <v>116</v>
      </c>
      <c r="D14" s="194" t="s">
        <v>151</v>
      </c>
      <c r="E14" s="193" t="s">
        <v>146</v>
      </c>
      <c r="F14" s="193" t="s">
        <v>161</v>
      </c>
      <c r="K14" s="106"/>
      <c r="L14" s="106"/>
    </row>
    <row r="15" spans="1:12" x14ac:dyDescent="0.25">
      <c r="A15" s="284" t="s">
        <v>24</v>
      </c>
      <c r="B15" s="287" t="s">
        <v>99</v>
      </c>
      <c r="C15" s="290" t="e">
        <f>D2</f>
        <v>#DIV/0!</v>
      </c>
      <c r="D15" s="142">
        <f>SUM('Data for calib. SM A'!$B$21,'Data for calib. SM A'!$D$21,'Data for calib. SM A'!$F$21)</f>
        <v>0</v>
      </c>
      <c r="E15" s="221" t="e">
        <f>'Data for calib. SM A'!$F$21*Sample1!$B$59/D15</f>
        <v>#DIV/0!</v>
      </c>
      <c r="F15" s="221" t="e">
        <f>C15*'Data for calib. SM A'!$B$21/D15</f>
        <v>#DIV/0!</v>
      </c>
      <c r="K15" s="106"/>
      <c r="L15" s="106"/>
    </row>
    <row r="16" spans="1:12" x14ac:dyDescent="0.25">
      <c r="A16" s="285"/>
      <c r="B16" s="288"/>
      <c r="C16" s="291"/>
      <c r="D16" s="120">
        <f>SUM('Data for calib. SM A'!$B$22,'Data for calib. SM A'!$D$22,'Data for calib. SM A'!$F$22)</f>
        <v>0</v>
      </c>
      <c r="E16" s="222" t="e">
        <f>'Data for calib. SM A'!$F$22*Sample1!$B$59/D16</f>
        <v>#DIV/0!</v>
      </c>
      <c r="F16" s="222" t="e">
        <f>C15*'Data for calib. SM A'!$B$22/D16</f>
        <v>#DIV/0!</v>
      </c>
      <c r="K16" s="106"/>
      <c r="L16" s="106"/>
    </row>
    <row r="17" spans="1:12" x14ac:dyDescent="0.25">
      <c r="A17" s="285"/>
      <c r="B17" s="288"/>
      <c r="C17" s="291"/>
      <c r="D17" s="120">
        <f>SUM('Data for calib. SM A'!$B$23,'Data for calib. SM A'!$D$23,'Data for calib. SM A'!$F$23)</f>
        <v>0</v>
      </c>
      <c r="E17" s="222" t="e">
        <f>'Data for calib. SM A'!$F$23*Sample1!$B$59/D17</f>
        <v>#DIV/0!</v>
      </c>
      <c r="F17" s="222" t="e">
        <f>C15*'Data for calib. SM A'!$B$23/D17</f>
        <v>#DIV/0!</v>
      </c>
      <c r="K17" s="106"/>
      <c r="L17" s="106"/>
    </row>
    <row r="18" spans="1:12" x14ac:dyDescent="0.25">
      <c r="A18" s="285"/>
      <c r="B18" s="288"/>
      <c r="C18" s="291"/>
      <c r="D18" s="120">
        <f>SUM('Data for calib. SM A'!$B$24,'Data for calib. SM A'!$D$24,'Data for calib. SM A'!$F$24)</f>
        <v>0</v>
      </c>
      <c r="E18" s="222" t="e">
        <f>'Data for calib. SM A'!$F$24*Sample1!$B$59/D18</f>
        <v>#DIV/0!</v>
      </c>
      <c r="F18" s="222" t="e">
        <f>C15*'Data for calib. SM A'!$B$24/D18</f>
        <v>#DIV/0!</v>
      </c>
      <c r="K18" s="106"/>
      <c r="L18" s="106"/>
    </row>
    <row r="19" spans="1:12" x14ac:dyDescent="0.25">
      <c r="A19" s="285"/>
      <c r="B19" s="289"/>
      <c r="C19" s="292"/>
      <c r="D19" s="121">
        <f>SUM('Data for calib. SM A'!$B$25,'Data for calib. SM A'!$D$25,'Data for calib. SM A'!$F$25)</f>
        <v>0</v>
      </c>
      <c r="E19" s="223" t="e">
        <f>'Data for calib. SM A'!$F$25*Sample1!$B$59/D19</f>
        <v>#DIV/0!</v>
      </c>
      <c r="F19" s="223" t="e">
        <f>C15*'Data for calib. SM A'!$B$25/D19</f>
        <v>#DIV/0!</v>
      </c>
      <c r="K19" s="106"/>
      <c r="L19" s="106"/>
    </row>
    <row r="20" spans="1:12" x14ac:dyDescent="0.25">
      <c r="A20" s="285"/>
      <c r="B20" s="293" t="s">
        <v>100</v>
      </c>
      <c r="C20" s="294" t="e">
        <f>C2</f>
        <v>#DIV/0!</v>
      </c>
      <c r="D20" s="120">
        <f>SUM('Data for calib. SM A'!$B$26,'Data for calib. SM A'!$D$26,'Data for calib. SM A'!$F$26)</f>
        <v>0</v>
      </c>
      <c r="E20" s="222" t="e">
        <f>'Data for calib. SM A'!$F$26*Sample1!$B$59/D20</f>
        <v>#DIV/0!</v>
      </c>
      <c r="F20" s="222" t="e">
        <f>C20*'Data for calib. SM A'!$B$26/D20</f>
        <v>#DIV/0!</v>
      </c>
      <c r="K20" s="106"/>
      <c r="L20" s="106"/>
    </row>
    <row r="21" spans="1:12" x14ac:dyDescent="0.25">
      <c r="A21" s="285"/>
      <c r="B21" s="288"/>
      <c r="C21" s="291"/>
      <c r="D21" s="120">
        <f>SUM('Data for calib. SM A'!$B$27,'Data for calib. SM A'!$D$27,'Data for calib. SM A'!$F$27)</f>
        <v>0</v>
      </c>
      <c r="E21" s="222" t="e">
        <f>'Data for calib. SM A'!$F$27*Sample1!$B$59/D21</f>
        <v>#DIV/0!</v>
      </c>
      <c r="F21" s="222" t="e">
        <f>C20*'Data for calib. SM A'!$B$27/D21</f>
        <v>#DIV/0!</v>
      </c>
      <c r="K21" s="106"/>
      <c r="L21" s="106"/>
    </row>
    <row r="22" spans="1:12" x14ac:dyDescent="0.25">
      <c r="A22" s="285"/>
      <c r="B22" s="288"/>
      <c r="C22" s="291"/>
      <c r="D22" s="120">
        <f>SUM('Data for calib. SM A'!$B$28,'Data for calib. SM A'!$D$28,'Data for calib. SM A'!$F$28)</f>
        <v>0</v>
      </c>
      <c r="E22" s="222" t="e">
        <f>'Data for calib. SM A'!$F$28*Sample1!$B$59/D22</f>
        <v>#DIV/0!</v>
      </c>
      <c r="F22" s="222" t="e">
        <f>C20*'Data for calib. SM A'!$B$28/D22</f>
        <v>#DIV/0!</v>
      </c>
      <c r="K22" s="106"/>
      <c r="L22" s="106"/>
    </row>
    <row r="23" spans="1:12" x14ac:dyDescent="0.25">
      <c r="A23" s="285"/>
      <c r="B23" s="288"/>
      <c r="C23" s="291"/>
      <c r="D23" s="120">
        <f>SUM('Data for calib. SM A'!$B$29,'Data for calib. SM A'!$D$29,'Data for calib. SM A'!$F$29)</f>
        <v>0</v>
      </c>
      <c r="E23" s="222" t="e">
        <f>'Data for calib. SM A'!$F$29*Sample1!$B$59/D23</f>
        <v>#DIV/0!</v>
      </c>
      <c r="F23" s="222" t="e">
        <f>C20*'Data for calib. SM A'!$B$29/D23</f>
        <v>#DIV/0!</v>
      </c>
      <c r="K23" s="106"/>
      <c r="L23" s="106"/>
    </row>
    <row r="24" spans="1:12" x14ac:dyDescent="0.25">
      <c r="A24" s="285"/>
      <c r="B24" s="289"/>
      <c r="C24" s="292"/>
      <c r="D24" s="121">
        <f>SUM('Data for calib. SM A'!$B$30,'Data for calib. SM A'!$D$30,'Data for calib. SM A'!$F$30)</f>
        <v>0</v>
      </c>
      <c r="E24" s="223" t="e">
        <f>'Data for calib. SM A'!$F$30*Sample1!$B$59/D24</f>
        <v>#DIV/0!</v>
      </c>
      <c r="F24" s="223" t="e">
        <f>C20*'Data for calib. SM A'!$B$30/D24</f>
        <v>#DIV/0!</v>
      </c>
      <c r="K24" s="106"/>
      <c r="L24" s="106"/>
    </row>
    <row r="25" spans="1:12" x14ac:dyDescent="0.25">
      <c r="A25" s="285"/>
      <c r="B25" s="293" t="s">
        <v>101</v>
      </c>
      <c r="C25" s="294" t="e">
        <f>B2</f>
        <v>#DIV/0!</v>
      </c>
      <c r="D25" s="120">
        <f>SUM('Data for calib. SM A'!$B$31,'Data for calib. SM A'!$D$31,'Data for calib. SM A'!$F$31)</f>
        <v>0</v>
      </c>
      <c r="E25" s="222" t="e">
        <f>'Data for calib. SM A'!$F$31*Sample1!$B$59/D25</f>
        <v>#DIV/0!</v>
      </c>
      <c r="F25" s="222" t="e">
        <f>C25*'Data for calib. SM A'!$B$31/D25</f>
        <v>#DIV/0!</v>
      </c>
      <c r="K25" s="106"/>
      <c r="L25" s="106"/>
    </row>
    <row r="26" spans="1:12" ht="15.75" thickBot="1" x14ac:dyDescent="0.3">
      <c r="A26" s="286"/>
      <c r="B26" s="295"/>
      <c r="C26" s="296"/>
      <c r="D26" s="138">
        <f>SUM('Data for calib. SM A'!$B$32,'Data for calib. SM A'!$D$32,'Data for calib. SM A'!$F$32)</f>
        <v>0</v>
      </c>
      <c r="E26" s="224" t="e">
        <f>'Data for calib. SM A'!$F$32*Sample1!$B$59/D26</f>
        <v>#DIV/0!</v>
      </c>
      <c r="F26" s="224" t="e">
        <f>C25*'Data for calib. SM A'!$B$32/D26</f>
        <v>#DIV/0!</v>
      </c>
      <c r="K26" s="106"/>
      <c r="L26" s="106"/>
    </row>
    <row r="27" spans="1:12" x14ac:dyDescent="0.25">
      <c r="A27" s="284" t="s">
        <v>33</v>
      </c>
      <c r="B27" s="287" t="s">
        <v>99</v>
      </c>
      <c r="C27" s="290" t="e">
        <f>D3</f>
        <v>#DIV/0!</v>
      </c>
      <c r="D27" s="142">
        <f>SUM('Data for calib. SM A'!$B$21,'Data for calib. SM A'!$D$21,'Data for calib. SM A'!$F$21)</f>
        <v>0</v>
      </c>
      <c r="E27" s="221" t="e">
        <f>'Data for calib. SM A'!$F$21*Sample1!$B$59/D27</f>
        <v>#DIV/0!</v>
      </c>
      <c r="F27" s="221" t="e">
        <f>C27*'Data for calib. SM A'!$B$21/D27</f>
        <v>#DIV/0!</v>
      </c>
      <c r="K27" s="106"/>
      <c r="L27" s="106"/>
    </row>
    <row r="28" spans="1:12" x14ac:dyDescent="0.25">
      <c r="A28" s="285"/>
      <c r="B28" s="288"/>
      <c r="C28" s="291"/>
      <c r="D28" s="120">
        <f>SUM('Data for calib. SM A'!$B$22,'Data for calib. SM A'!$D$22,'Data for calib. SM A'!$F$22)</f>
        <v>0</v>
      </c>
      <c r="E28" s="222" t="e">
        <f>'Data for calib. SM A'!$F$22*Sample1!$B$59/D28</f>
        <v>#DIV/0!</v>
      </c>
      <c r="F28" s="222" t="e">
        <f>C27*'Data for calib. SM A'!$B$22/D28</f>
        <v>#DIV/0!</v>
      </c>
      <c r="K28" s="106"/>
      <c r="L28" s="106"/>
    </row>
    <row r="29" spans="1:12" x14ac:dyDescent="0.25">
      <c r="A29" s="285"/>
      <c r="B29" s="288"/>
      <c r="C29" s="291"/>
      <c r="D29" s="120">
        <f>SUM('Data for calib. SM A'!$B$23,'Data for calib. SM A'!$D$23,'Data for calib. SM A'!$F$23)</f>
        <v>0</v>
      </c>
      <c r="E29" s="222" t="e">
        <f>'Data for calib. SM A'!$F$23*Sample1!$B$59/D29</f>
        <v>#DIV/0!</v>
      </c>
      <c r="F29" s="222" t="e">
        <f>C27*'Data for calib. SM A'!$B$23/D29</f>
        <v>#DIV/0!</v>
      </c>
      <c r="K29" s="106"/>
      <c r="L29" s="106"/>
    </row>
    <row r="30" spans="1:12" x14ac:dyDescent="0.25">
      <c r="A30" s="285"/>
      <c r="B30" s="288"/>
      <c r="C30" s="291"/>
      <c r="D30" s="120">
        <f>SUM('Data for calib. SM A'!$B$24,'Data for calib. SM A'!$D$24,'Data for calib. SM A'!$F$24)</f>
        <v>0</v>
      </c>
      <c r="E30" s="222" t="e">
        <f>'Data for calib. SM A'!$F$24*Sample1!$B$59/D30</f>
        <v>#DIV/0!</v>
      </c>
      <c r="F30" s="222" t="e">
        <f>C27*'Data for calib. SM A'!$B$24/D30</f>
        <v>#DIV/0!</v>
      </c>
      <c r="K30" s="106"/>
      <c r="L30" s="106"/>
    </row>
    <row r="31" spans="1:12" x14ac:dyDescent="0.25">
      <c r="A31" s="285"/>
      <c r="B31" s="289"/>
      <c r="C31" s="292"/>
      <c r="D31" s="121">
        <f>SUM('Data for calib. SM A'!$B$25,'Data for calib. SM A'!$D$25,'Data for calib. SM A'!$F$25)</f>
        <v>0</v>
      </c>
      <c r="E31" s="223" t="e">
        <f>'Data for calib. SM A'!$F$25*Sample1!$B$59/D31</f>
        <v>#DIV/0!</v>
      </c>
      <c r="F31" s="223" t="e">
        <f>C27*'Data for calib. SM A'!$B$25/D31</f>
        <v>#DIV/0!</v>
      </c>
      <c r="K31" s="106"/>
      <c r="L31" s="106"/>
    </row>
    <row r="32" spans="1:12" x14ac:dyDescent="0.25">
      <c r="A32" s="285"/>
      <c r="B32" s="293" t="s">
        <v>100</v>
      </c>
      <c r="C32" s="294" t="e">
        <f>C3</f>
        <v>#DIV/0!</v>
      </c>
      <c r="D32" s="120">
        <f>SUM('Data for calib. SM A'!$B$26,'Data for calib. SM A'!$D$26,'Data for calib. SM A'!$F$26)</f>
        <v>0</v>
      </c>
      <c r="E32" s="222" t="e">
        <f>'Data for calib. SM A'!$F$26*Sample1!$B$59/D32</f>
        <v>#DIV/0!</v>
      </c>
      <c r="F32" s="222" t="e">
        <f>C32*'Data for calib. SM A'!$B$26/D32</f>
        <v>#DIV/0!</v>
      </c>
      <c r="K32" s="106"/>
      <c r="L32" s="106"/>
    </row>
    <row r="33" spans="1:12" x14ac:dyDescent="0.25">
      <c r="A33" s="285"/>
      <c r="B33" s="288"/>
      <c r="C33" s="291"/>
      <c r="D33" s="120">
        <f>SUM('Data for calib. SM A'!$B$27,'Data for calib. SM A'!$D$27,'Data for calib. SM A'!$F$27)</f>
        <v>0</v>
      </c>
      <c r="E33" s="222" t="e">
        <f>'Data for calib. SM A'!$F$27*Sample1!$B$59/D33</f>
        <v>#DIV/0!</v>
      </c>
      <c r="F33" s="222" t="e">
        <f>C32*'Data for calib. SM A'!$B$27/D33</f>
        <v>#DIV/0!</v>
      </c>
      <c r="K33" s="106"/>
      <c r="L33" s="106"/>
    </row>
    <row r="34" spans="1:12" x14ac:dyDescent="0.25">
      <c r="A34" s="285"/>
      <c r="B34" s="288"/>
      <c r="C34" s="291"/>
      <c r="D34" s="120">
        <f>SUM('Data for calib. SM A'!$B$28,'Data for calib. SM A'!$D$28,'Data for calib. SM A'!$F$28)</f>
        <v>0</v>
      </c>
      <c r="E34" s="222" t="e">
        <f>'Data for calib. SM A'!$F$28*Sample1!$B$59/D34</f>
        <v>#DIV/0!</v>
      </c>
      <c r="F34" s="222" t="e">
        <f>C32*'Data for calib. SM A'!$B$28/D34</f>
        <v>#DIV/0!</v>
      </c>
      <c r="K34" s="106"/>
      <c r="L34" s="106"/>
    </row>
    <row r="35" spans="1:12" x14ac:dyDescent="0.25">
      <c r="A35" s="285"/>
      <c r="B35" s="288"/>
      <c r="C35" s="291"/>
      <c r="D35" s="120">
        <f>SUM('Data for calib. SM A'!$B$29,'Data for calib. SM A'!$D$29,'Data for calib. SM A'!$F$29)</f>
        <v>0</v>
      </c>
      <c r="E35" s="222" t="e">
        <f>'Data for calib. SM A'!$F$29*Sample1!$B$59/D35</f>
        <v>#DIV/0!</v>
      </c>
      <c r="F35" s="222" t="e">
        <f>C32*'Data for calib. SM A'!$B$29/D35</f>
        <v>#DIV/0!</v>
      </c>
      <c r="K35" s="106"/>
      <c r="L35" s="106"/>
    </row>
    <row r="36" spans="1:12" x14ac:dyDescent="0.25">
      <c r="A36" s="285"/>
      <c r="B36" s="289"/>
      <c r="C36" s="292"/>
      <c r="D36" s="121">
        <f>SUM('Data for calib. SM A'!$B$30,'Data for calib. SM A'!$D$30,'Data for calib. SM A'!$F$30)</f>
        <v>0</v>
      </c>
      <c r="E36" s="223" t="e">
        <f>'Data for calib. SM A'!$F$30*Sample1!$B$59/D36</f>
        <v>#DIV/0!</v>
      </c>
      <c r="F36" s="223" t="e">
        <f>C32*'Data for calib. SM A'!$B$30/D36</f>
        <v>#DIV/0!</v>
      </c>
      <c r="K36" s="106"/>
      <c r="L36" s="106"/>
    </row>
    <row r="37" spans="1:12" x14ac:dyDescent="0.25">
      <c r="A37" s="285"/>
      <c r="B37" s="293" t="s">
        <v>101</v>
      </c>
      <c r="C37" s="294" t="e">
        <f>B3</f>
        <v>#DIV/0!</v>
      </c>
      <c r="D37" s="120">
        <f>SUM('Data for calib. SM A'!$B$31,'Data for calib. SM A'!$D$31,'Data for calib. SM A'!$F$31)</f>
        <v>0</v>
      </c>
      <c r="E37" s="222" t="e">
        <f>'Data for calib. SM A'!$F$31*Sample1!$B$59/D37</f>
        <v>#DIV/0!</v>
      </c>
      <c r="F37" s="222" t="e">
        <f>C37*'Data for calib. SM A'!$B$31/D37</f>
        <v>#DIV/0!</v>
      </c>
      <c r="K37" s="106"/>
      <c r="L37" s="106"/>
    </row>
    <row r="38" spans="1:12" ht="15.75" thickBot="1" x14ac:dyDescent="0.3">
      <c r="A38" s="286"/>
      <c r="B38" s="295"/>
      <c r="C38" s="296"/>
      <c r="D38" s="138">
        <f>SUM('Data for calib. SM A'!$B$32,'Data for calib. SM A'!$D$32,'Data for calib. SM A'!$F$32)</f>
        <v>0</v>
      </c>
      <c r="E38" s="224" t="e">
        <f>'Data for calib. SM A'!$F$32*Sample1!$B$59/D38</f>
        <v>#DIV/0!</v>
      </c>
      <c r="F38" s="224" t="e">
        <f>C37*'Data for calib. SM A'!$B$32/D38</f>
        <v>#DIV/0!</v>
      </c>
      <c r="K38" s="106"/>
      <c r="L38" s="106"/>
    </row>
    <row r="39" spans="1:12" x14ac:dyDescent="0.25">
      <c r="A39" s="284" t="s">
        <v>44</v>
      </c>
      <c r="B39" s="287" t="s">
        <v>99</v>
      </c>
      <c r="C39" s="290" t="e">
        <f>D4</f>
        <v>#DIV/0!</v>
      </c>
      <c r="D39" s="142">
        <f>SUM('Data for calib. SM A'!$B$21,'Data for calib. SM A'!$D$21,'Data for calib. SM A'!$F$21)</f>
        <v>0</v>
      </c>
      <c r="E39" s="221" t="e">
        <f>'Data for calib. SM A'!$F$21*Sample1!$B$59/D39</f>
        <v>#DIV/0!</v>
      </c>
      <c r="F39" s="221" t="e">
        <f>C39*'Data for calib. SM A'!$B$21/D39</f>
        <v>#DIV/0!</v>
      </c>
      <c r="K39" s="106"/>
      <c r="L39" s="106"/>
    </row>
    <row r="40" spans="1:12" x14ac:dyDescent="0.25">
      <c r="A40" s="285"/>
      <c r="B40" s="288"/>
      <c r="C40" s="291"/>
      <c r="D40" s="120">
        <f>SUM('Data for calib. SM A'!$B$22,'Data for calib. SM A'!$D$22,'Data for calib. SM A'!$F$22)</f>
        <v>0</v>
      </c>
      <c r="E40" s="222" t="e">
        <f>'Data for calib. SM A'!$F$22*Sample1!$B$59/D40</f>
        <v>#DIV/0!</v>
      </c>
      <c r="F40" s="222" t="e">
        <f>C39*'Data for calib. SM A'!$B$22/D40</f>
        <v>#DIV/0!</v>
      </c>
      <c r="K40" s="106"/>
      <c r="L40" s="106"/>
    </row>
    <row r="41" spans="1:12" x14ac:dyDescent="0.25">
      <c r="A41" s="285"/>
      <c r="B41" s="288"/>
      <c r="C41" s="291"/>
      <c r="D41" s="120">
        <f>SUM('Data for calib. SM A'!$B$23,'Data for calib. SM A'!$D$23,'Data for calib. SM A'!$F$23)</f>
        <v>0</v>
      </c>
      <c r="E41" s="222" t="e">
        <f>'Data for calib. SM A'!$F$23*Sample1!$B$59/D41</f>
        <v>#DIV/0!</v>
      </c>
      <c r="F41" s="222" t="e">
        <f>C39*'Data for calib. SM A'!$B$23/D41</f>
        <v>#DIV/0!</v>
      </c>
      <c r="K41" s="106"/>
      <c r="L41" s="106"/>
    </row>
    <row r="42" spans="1:12" x14ac:dyDescent="0.25">
      <c r="A42" s="285"/>
      <c r="B42" s="288"/>
      <c r="C42" s="291"/>
      <c r="D42" s="120">
        <f>SUM('Data for calib. SM A'!$B$24,'Data for calib. SM A'!$D$24,'Data for calib. SM A'!$F$24)</f>
        <v>0</v>
      </c>
      <c r="E42" s="222" t="e">
        <f>'Data for calib. SM A'!$F$24*Sample1!$B$59/D42</f>
        <v>#DIV/0!</v>
      </c>
      <c r="F42" s="222" t="e">
        <f>C39*'Data for calib. SM A'!$B$24/D42</f>
        <v>#DIV/0!</v>
      </c>
      <c r="K42" s="106"/>
      <c r="L42" s="106"/>
    </row>
    <row r="43" spans="1:12" x14ac:dyDescent="0.25">
      <c r="A43" s="285"/>
      <c r="B43" s="289"/>
      <c r="C43" s="292"/>
      <c r="D43" s="121">
        <f>SUM('Data for calib. SM A'!$B$25,'Data for calib. SM A'!$D$25,'Data for calib. SM A'!$F$25)</f>
        <v>0</v>
      </c>
      <c r="E43" s="223" t="e">
        <f>'Data for calib. SM A'!$F$25*Sample1!$B$59/D43</f>
        <v>#DIV/0!</v>
      </c>
      <c r="F43" s="223" t="e">
        <f>C39*'Data for calib. SM A'!$B$25/D43</f>
        <v>#DIV/0!</v>
      </c>
      <c r="K43" s="106"/>
      <c r="L43" s="106"/>
    </row>
    <row r="44" spans="1:12" x14ac:dyDescent="0.25">
      <c r="A44" s="285"/>
      <c r="B44" s="293" t="s">
        <v>100</v>
      </c>
      <c r="C44" s="294" t="e">
        <f>C4</f>
        <v>#DIV/0!</v>
      </c>
      <c r="D44" s="120">
        <f>SUM('Data for calib. SM A'!$B$26,'Data for calib. SM A'!$D$26,'Data for calib. SM A'!$F$26)</f>
        <v>0</v>
      </c>
      <c r="E44" s="222" t="e">
        <f>'Data for calib. SM A'!$F$26*Sample1!$B$59/D44</f>
        <v>#DIV/0!</v>
      </c>
      <c r="F44" s="222" t="e">
        <f>C44*'Data for calib. SM A'!$B$26/D44</f>
        <v>#DIV/0!</v>
      </c>
      <c r="K44" s="106"/>
      <c r="L44" s="106"/>
    </row>
    <row r="45" spans="1:12" x14ac:dyDescent="0.25">
      <c r="A45" s="285"/>
      <c r="B45" s="288"/>
      <c r="C45" s="291"/>
      <c r="D45" s="120">
        <f>SUM('Data for calib. SM A'!$B$27,'Data for calib. SM A'!$D$27,'Data for calib. SM A'!$F$27)</f>
        <v>0</v>
      </c>
      <c r="E45" s="222" t="e">
        <f>'Data for calib. SM A'!$F$27*Sample1!$B$59/D45</f>
        <v>#DIV/0!</v>
      </c>
      <c r="F45" s="222" t="e">
        <f>C44*'Data for calib. SM A'!$B$27/D45</f>
        <v>#DIV/0!</v>
      </c>
      <c r="K45" s="106"/>
      <c r="L45" s="106"/>
    </row>
    <row r="46" spans="1:12" x14ac:dyDescent="0.25">
      <c r="A46" s="285"/>
      <c r="B46" s="288"/>
      <c r="C46" s="291"/>
      <c r="D46" s="120">
        <f>SUM('Data for calib. SM A'!$B$28,'Data for calib. SM A'!$D$28,'Data for calib. SM A'!$F$28)</f>
        <v>0</v>
      </c>
      <c r="E46" s="222" t="e">
        <f>'Data for calib. SM A'!$F$28*Sample1!$B$59/D46</f>
        <v>#DIV/0!</v>
      </c>
      <c r="F46" s="222" t="e">
        <f>C44*'Data for calib. SM A'!$B$28/D46</f>
        <v>#DIV/0!</v>
      </c>
      <c r="K46" s="106"/>
      <c r="L46" s="106"/>
    </row>
    <row r="47" spans="1:12" x14ac:dyDescent="0.25">
      <c r="A47" s="285"/>
      <c r="B47" s="288"/>
      <c r="C47" s="291"/>
      <c r="D47" s="120">
        <f>SUM('Data for calib. SM A'!$B$29,'Data for calib. SM A'!$D$29,'Data for calib. SM A'!$F$29)</f>
        <v>0</v>
      </c>
      <c r="E47" s="222" t="e">
        <f>'Data for calib. SM A'!$F$29*Sample1!$B$59/D47</f>
        <v>#DIV/0!</v>
      </c>
      <c r="F47" s="222" t="e">
        <f>C44*'Data for calib. SM A'!$B$29/D47</f>
        <v>#DIV/0!</v>
      </c>
      <c r="K47" s="106"/>
      <c r="L47" s="106"/>
    </row>
    <row r="48" spans="1:12" x14ac:dyDescent="0.25">
      <c r="A48" s="285"/>
      <c r="B48" s="289"/>
      <c r="C48" s="292"/>
      <c r="D48" s="121">
        <f>SUM('Data for calib. SM A'!$B$30,'Data for calib. SM A'!$D$30,'Data for calib. SM A'!$F$30)</f>
        <v>0</v>
      </c>
      <c r="E48" s="223" t="e">
        <f>'Data for calib. SM A'!$F$30*Sample1!$B$59/D48</f>
        <v>#DIV/0!</v>
      </c>
      <c r="F48" s="223" t="e">
        <f>C44*'Data for calib. SM A'!$B$30/D48</f>
        <v>#DIV/0!</v>
      </c>
      <c r="K48" s="106"/>
      <c r="L48" s="106"/>
    </row>
    <row r="49" spans="1:12" x14ac:dyDescent="0.25">
      <c r="A49" s="285"/>
      <c r="B49" s="293" t="s">
        <v>101</v>
      </c>
      <c r="C49" s="294" t="e">
        <f>B4</f>
        <v>#DIV/0!</v>
      </c>
      <c r="D49" s="120">
        <f>SUM('Data for calib. SM A'!$B$31,'Data for calib. SM A'!$D$31,'Data for calib. SM A'!$F$31)</f>
        <v>0</v>
      </c>
      <c r="E49" s="222" t="e">
        <f>'Data for calib. SM A'!$F$31*Sample1!$B$59/D49</f>
        <v>#DIV/0!</v>
      </c>
      <c r="F49" s="222" t="e">
        <f>C49*'Data for calib. SM A'!$B$31/D49</f>
        <v>#DIV/0!</v>
      </c>
      <c r="K49" s="106"/>
      <c r="L49" s="106"/>
    </row>
    <row r="50" spans="1:12" ht="15.75" thickBot="1" x14ac:dyDescent="0.3">
      <c r="A50" s="286"/>
      <c r="B50" s="295"/>
      <c r="C50" s="296"/>
      <c r="D50" s="138">
        <f>SUM('Data for calib. SM A'!$B$32,'Data for calib. SM A'!$D$32,'Data for calib. SM A'!$F$32)</f>
        <v>0</v>
      </c>
      <c r="E50" s="224" t="e">
        <f>'Data for calib. SM A'!$F$32*Sample1!$B$59/D50</f>
        <v>#DIV/0!</v>
      </c>
      <c r="F50" s="224" t="e">
        <f>C49*'Data for calib. SM A'!$B$32/D50</f>
        <v>#DIV/0!</v>
      </c>
      <c r="K50" s="106"/>
      <c r="L50" s="106"/>
    </row>
    <row r="51" spans="1:12" x14ac:dyDescent="0.25">
      <c r="A51" s="284" t="s">
        <v>38</v>
      </c>
      <c r="B51" s="287" t="s">
        <v>99</v>
      </c>
      <c r="C51" s="290" t="e">
        <f>D5</f>
        <v>#DIV/0!</v>
      </c>
      <c r="D51" s="142">
        <f>SUM('Data for calib. SM A'!$B$21,'Data for calib. SM A'!$D$21,'Data for calib. SM A'!$F$21)</f>
        <v>0</v>
      </c>
      <c r="E51" s="221" t="e">
        <f>'Data for calib. SM A'!$F$21*Sample1!$B$59/D51</f>
        <v>#DIV/0!</v>
      </c>
      <c r="F51" s="221" t="e">
        <f>C51*'Data for calib. SM A'!$B$21/D51</f>
        <v>#DIV/0!</v>
      </c>
      <c r="K51" s="106"/>
      <c r="L51" s="106"/>
    </row>
    <row r="52" spans="1:12" x14ac:dyDescent="0.25">
      <c r="A52" s="285"/>
      <c r="B52" s="288"/>
      <c r="C52" s="291"/>
      <c r="D52" s="120">
        <f>SUM('Data for calib. SM A'!$B$22,'Data for calib. SM A'!$D$22,'Data for calib. SM A'!$F$22)</f>
        <v>0</v>
      </c>
      <c r="E52" s="222" t="e">
        <f>'Data for calib. SM A'!$F$22*Sample1!$B$59/D52</f>
        <v>#DIV/0!</v>
      </c>
      <c r="F52" s="222" t="e">
        <f>C51*'Data for calib. SM A'!$B$22/D52</f>
        <v>#DIV/0!</v>
      </c>
      <c r="K52" s="106"/>
      <c r="L52" s="106"/>
    </row>
    <row r="53" spans="1:12" x14ac:dyDescent="0.25">
      <c r="A53" s="285"/>
      <c r="B53" s="288"/>
      <c r="C53" s="291"/>
      <c r="D53" s="120">
        <f>SUM('Data for calib. SM A'!$B$23,'Data for calib. SM A'!$D$23,'Data for calib. SM A'!$F$23)</f>
        <v>0</v>
      </c>
      <c r="E53" s="222" t="e">
        <f>'Data for calib. SM A'!$F$23*Sample1!$B$59/D53</f>
        <v>#DIV/0!</v>
      </c>
      <c r="F53" s="222" t="e">
        <f>C51*'Data for calib. SM A'!$B$23/D53</f>
        <v>#DIV/0!</v>
      </c>
      <c r="K53" s="106"/>
      <c r="L53" s="106"/>
    </row>
    <row r="54" spans="1:12" x14ac:dyDescent="0.25">
      <c r="A54" s="285"/>
      <c r="B54" s="288"/>
      <c r="C54" s="291"/>
      <c r="D54" s="120">
        <f>SUM('Data for calib. SM A'!$B$24,'Data for calib. SM A'!$D$24,'Data for calib. SM A'!$F$24)</f>
        <v>0</v>
      </c>
      <c r="E54" s="222" t="e">
        <f>'Data for calib. SM A'!$F$24*Sample1!$B$59/D54</f>
        <v>#DIV/0!</v>
      </c>
      <c r="F54" s="222" t="e">
        <f>C51*'Data for calib. SM A'!$B$24/D54</f>
        <v>#DIV/0!</v>
      </c>
      <c r="K54" s="106"/>
      <c r="L54" s="106"/>
    </row>
    <row r="55" spans="1:12" x14ac:dyDescent="0.25">
      <c r="A55" s="285"/>
      <c r="B55" s="289"/>
      <c r="C55" s="292"/>
      <c r="D55" s="121">
        <f>SUM('Data for calib. SM A'!$B$25,'Data for calib. SM A'!$D$25,'Data for calib. SM A'!$F$25)</f>
        <v>0</v>
      </c>
      <c r="E55" s="223" t="e">
        <f>'Data for calib. SM A'!$F$25*Sample1!$B$59/D55</f>
        <v>#DIV/0!</v>
      </c>
      <c r="F55" s="223" t="e">
        <f>C51*'Data for calib. SM A'!$B$25/D55</f>
        <v>#DIV/0!</v>
      </c>
      <c r="K55" s="106"/>
      <c r="L55" s="106"/>
    </row>
    <row r="56" spans="1:12" x14ac:dyDescent="0.25">
      <c r="A56" s="285"/>
      <c r="B56" s="293" t="s">
        <v>100</v>
      </c>
      <c r="C56" s="294" t="e">
        <f>C5</f>
        <v>#DIV/0!</v>
      </c>
      <c r="D56" s="120">
        <f>SUM('Data for calib. SM A'!$B$26,'Data for calib. SM A'!$D$26,'Data for calib. SM A'!$F$26)</f>
        <v>0</v>
      </c>
      <c r="E56" s="222" t="e">
        <f>'Data for calib. SM A'!$F$26*Sample1!$B$59/D56</f>
        <v>#DIV/0!</v>
      </c>
      <c r="F56" s="222" t="e">
        <f>C56*'Data for calib. SM A'!$B$26/D56</f>
        <v>#DIV/0!</v>
      </c>
      <c r="K56" s="106"/>
      <c r="L56" s="106"/>
    </row>
    <row r="57" spans="1:12" x14ac:dyDescent="0.25">
      <c r="A57" s="285"/>
      <c r="B57" s="288"/>
      <c r="C57" s="291"/>
      <c r="D57" s="120">
        <f>SUM('Data for calib. SM A'!$B$27,'Data for calib. SM A'!$D$27,'Data for calib. SM A'!$F$27)</f>
        <v>0</v>
      </c>
      <c r="E57" s="222" t="e">
        <f>'Data for calib. SM A'!$F$27*Sample1!$B$59/D57</f>
        <v>#DIV/0!</v>
      </c>
      <c r="F57" s="222" t="e">
        <f>C56*'Data for calib. SM A'!$B$27/D57</f>
        <v>#DIV/0!</v>
      </c>
      <c r="K57" s="106"/>
      <c r="L57" s="106"/>
    </row>
    <row r="58" spans="1:12" x14ac:dyDescent="0.25">
      <c r="A58" s="285"/>
      <c r="B58" s="288"/>
      <c r="C58" s="291"/>
      <c r="D58" s="120">
        <f>SUM('Data for calib. SM A'!$B$28,'Data for calib. SM A'!$D$28,'Data for calib. SM A'!$F$28)</f>
        <v>0</v>
      </c>
      <c r="E58" s="222" t="e">
        <f>'Data for calib. SM A'!$F$28*Sample1!$B$59/D58</f>
        <v>#DIV/0!</v>
      </c>
      <c r="F58" s="222" t="e">
        <f>C56*'Data for calib. SM A'!$B$28/D58</f>
        <v>#DIV/0!</v>
      </c>
      <c r="K58" s="106"/>
      <c r="L58" s="106"/>
    </row>
    <row r="59" spans="1:12" x14ac:dyDescent="0.25">
      <c r="A59" s="285"/>
      <c r="B59" s="288"/>
      <c r="C59" s="291"/>
      <c r="D59" s="120">
        <f>SUM('Data for calib. SM A'!$B$29,'Data for calib. SM A'!$D$29,'Data for calib. SM A'!$F$29)</f>
        <v>0</v>
      </c>
      <c r="E59" s="222" t="e">
        <f>'Data for calib. SM A'!$F$29*Sample1!$B$59/D59</f>
        <v>#DIV/0!</v>
      </c>
      <c r="F59" s="222" t="e">
        <f>C56*'Data for calib. SM A'!$B$29/D59</f>
        <v>#DIV/0!</v>
      </c>
      <c r="K59" s="106"/>
      <c r="L59" s="106"/>
    </row>
    <row r="60" spans="1:12" x14ac:dyDescent="0.25">
      <c r="A60" s="285"/>
      <c r="B60" s="289"/>
      <c r="C60" s="292"/>
      <c r="D60" s="121">
        <f>SUM('Data for calib. SM A'!$B$30,'Data for calib. SM A'!$D$30,'Data for calib. SM A'!$F$30)</f>
        <v>0</v>
      </c>
      <c r="E60" s="223" t="e">
        <f>'Data for calib. SM A'!$F$30*Sample1!$B$59/D60</f>
        <v>#DIV/0!</v>
      </c>
      <c r="F60" s="223" t="e">
        <f>C56*'Data for calib. SM A'!$B$30/D60</f>
        <v>#DIV/0!</v>
      </c>
      <c r="K60" s="106"/>
      <c r="L60" s="106"/>
    </row>
    <row r="61" spans="1:12" x14ac:dyDescent="0.25">
      <c r="A61" s="285"/>
      <c r="B61" s="293" t="s">
        <v>101</v>
      </c>
      <c r="C61" s="294" t="e">
        <f>B5</f>
        <v>#DIV/0!</v>
      </c>
      <c r="D61" s="120">
        <f>SUM('Data for calib. SM A'!$B$31,'Data for calib. SM A'!$D$31,'Data for calib. SM A'!$F$31)</f>
        <v>0</v>
      </c>
      <c r="E61" s="222" t="e">
        <f>'Data for calib. SM A'!$F$31*Sample1!$B$59/D61</f>
        <v>#DIV/0!</v>
      </c>
      <c r="F61" s="222" t="e">
        <f>C61*'Data for calib. SM A'!$B$31/D61</f>
        <v>#DIV/0!</v>
      </c>
      <c r="K61" s="106"/>
      <c r="L61" s="106"/>
    </row>
    <row r="62" spans="1:12" ht="15.75" thickBot="1" x14ac:dyDescent="0.3">
      <c r="A62" s="286"/>
      <c r="B62" s="295"/>
      <c r="C62" s="296"/>
      <c r="D62" s="138">
        <f>SUM('Data for calib. SM A'!$B$32,'Data for calib. SM A'!$D$32,'Data for calib. SM A'!$F$32)</f>
        <v>0</v>
      </c>
      <c r="E62" s="224" t="e">
        <f>'Data for calib. SM A'!$F$32*Sample1!$B$59/D62</f>
        <v>#DIV/0!</v>
      </c>
      <c r="F62" s="224" t="e">
        <f>C61*'Data for calib. SM A'!$B$32/D62</f>
        <v>#DIV/0!</v>
      </c>
      <c r="K62" s="106"/>
      <c r="L62" s="106"/>
    </row>
    <row r="63" spans="1:12" x14ac:dyDescent="0.25">
      <c r="A63" s="284" t="s">
        <v>148</v>
      </c>
      <c r="B63" s="287" t="s">
        <v>99</v>
      </c>
      <c r="C63" s="290" t="e">
        <f>D6</f>
        <v>#DIV/0!</v>
      </c>
      <c r="D63" s="142">
        <f>SUM('Data for calib. SM A'!$B$21,'Data for calib. SM A'!$D$21,'Data for calib. SM A'!$F$21)</f>
        <v>0</v>
      </c>
      <c r="E63" s="221" t="e">
        <f>'Data for calib. SM A'!$F$21*Sample1!$B$59/D63</f>
        <v>#DIV/0!</v>
      </c>
      <c r="F63" s="221" t="e">
        <f>C63*'Data for calib. SM A'!$B$21/D63</f>
        <v>#DIV/0!</v>
      </c>
      <c r="K63" s="106"/>
      <c r="L63" s="106"/>
    </row>
    <row r="64" spans="1:12" x14ac:dyDescent="0.25">
      <c r="A64" s="285"/>
      <c r="B64" s="288"/>
      <c r="C64" s="291"/>
      <c r="D64" s="120">
        <f>SUM('Data for calib. SM A'!$B$22,'Data for calib. SM A'!$D$22,'Data for calib. SM A'!$F$22)</f>
        <v>0</v>
      </c>
      <c r="E64" s="222" t="e">
        <f>'Data for calib. SM A'!$F$22*Sample1!$B$59/D64</f>
        <v>#DIV/0!</v>
      </c>
      <c r="F64" s="222" t="e">
        <f>C63*'Data for calib. SM A'!$B$22/D64</f>
        <v>#DIV/0!</v>
      </c>
      <c r="K64" s="106"/>
      <c r="L64" s="106"/>
    </row>
    <row r="65" spans="1:12" x14ac:dyDescent="0.25">
      <c r="A65" s="285"/>
      <c r="B65" s="288"/>
      <c r="C65" s="291"/>
      <c r="D65" s="120">
        <f>SUM('Data for calib. SM A'!$B$23,'Data for calib. SM A'!$D$23,'Data for calib. SM A'!$F$23)</f>
        <v>0</v>
      </c>
      <c r="E65" s="222" t="e">
        <f>'Data for calib. SM A'!$F$23*Sample1!$B$59/D65</f>
        <v>#DIV/0!</v>
      </c>
      <c r="F65" s="222" t="e">
        <f>C63*'Data for calib. SM A'!$B$23/D65</f>
        <v>#DIV/0!</v>
      </c>
      <c r="K65" s="106"/>
      <c r="L65" s="106"/>
    </row>
    <row r="66" spans="1:12" x14ac:dyDescent="0.25">
      <c r="A66" s="285"/>
      <c r="B66" s="288"/>
      <c r="C66" s="291"/>
      <c r="D66" s="120">
        <f>SUM('Data for calib. SM A'!$B$24,'Data for calib. SM A'!$D$24,'Data for calib. SM A'!$F$24)</f>
        <v>0</v>
      </c>
      <c r="E66" s="222" t="e">
        <f>'Data for calib. SM A'!$F$24*Sample1!$B$59/D66</f>
        <v>#DIV/0!</v>
      </c>
      <c r="F66" s="222" t="e">
        <f>C63*'Data for calib. SM A'!$B$24/D66</f>
        <v>#DIV/0!</v>
      </c>
      <c r="K66" s="106"/>
      <c r="L66" s="106"/>
    </row>
    <row r="67" spans="1:12" x14ac:dyDescent="0.25">
      <c r="A67" s="285"/>
      <c r="B67" s="289"/>
      <c r="C67" s="292"/>
      <c r="D67" s="121">
        <f>SUM('Data for calib. SM A'!$B$25,'Data for calib. SM A'!$D$25,'Data for calib. SM A'!$F$25)</f>
        <v>0</v>
      </c>
      <c r="E67" s="223" t="e">
        <f>'Data for calib. SM A'!$F$25*Sample1!$B$59/D67</f>
        <v>#DIV/0!</v>
      </c>
      <c r="F67" s="223" t="e">
        <f>C63*'Data for calib. SM A'!$B$25/D67</f>
        <v>#DIV/0!</v>
      </c>
      <c r="K67" s="106"/>
      <c r="L67" s="106"/>
    </row>
    <row r="68" spans="1:12" x14ac:dyDescent="0.25">
      <c r="A68" s="285"/>
      <c r="B68" s="293" t="s">
        <v>100</v>
      </c>
      <c r="C68" s="294" t="e">
        <f>C6</f>
        <v>#DIV/0!</v>
      </c>
      <c r="D68" s="120">
        <f>SUM('Data for calib. SM A'!$B$26,'Data for calib. SM A'!$D$26,'Data for calib. SM A'!$F$26)</f>
        <v>0</v>
      </c>
      <c r="E68" s="222" t="e">
        <f>'Data for calib. SM A'!$F$26*Sample1!$B$59/D68</f>
        <v>#DIV/0!</v>
      </c>
      <c r="F68" s="222" t="e">
        <f>C68*'Data for calib. SM A'!$B$26/D68</f>
        <v>#DIV/0!</v>
      </c>
      <c r="K68" s="106"/>
      <c r="L68" s="106"/>
    </row>
    <row r="69" spans="1:12" x14ac:dyDescent="0.25">
      <c r="A69" s="285"/>
      <c r="B69" s="288"/>
      <c r="C69" s="291"/>
      <c r="D69" s="120">
        <f>SUM('Data for calib. SM A'!$B$27,'Data for calib. SM A'!$D$27,'Data for calib. SM A'!$F$27)</f>
        <v>0</v>
      </c>
      <c r="E69" s="222" t="e">
        <f>'Data for calib. SM A'!$F$27*Sample1!$B$59/D69</f>
        <v>#DIV/0!</v>
      </c>
      <c r="F69" s="222" t="e">
        <f>C68*'Data for calib. SM A'!$B$27/D69</f>
        <v>#DIV/0!</v>
      </c>
      <c r="K69" s="106"/>
      <c r="L69" s="106"/>
    </row>
    <row r="70" spans="1:12" x14ac:dyDescent="0.25">
      <c r="A70" s="285"/>
      <c r="B70" s="288"/>
      <c r="C70" s="291"/>
      <c r="D70" s="120">
        <f>SUM('Data for calib. SM A'!$B$28,'Data for calib. SM A'!$D$28,'Data for calib. SM A'!$F$28)</f>
        <v>0</v>
      </c>
      <c r="E70" s="222" t="e">
        <f>'Data for calib. SM A'!$F$28*Sample1!$B$59/D70</f>
        <v>#DIV/0!</v>
      </c>
      <c r="F70" s="222" t="e">
        <f>C68*'Data for calib. SM A'!$B$28/D70</f>
        <v>#DIV/0!</v>
      </c>
      <c r="K70" s="106"/>
      <c r="L70" s="106"/>
    </row>
    <row r="71" spans="1:12" x14ac:dyDescent="0.25">
      <c r="A71" s="285"/>
      <c r="B71" s="288"/>
      <c r="C71" s="291"/>
      <c r="D71" s="120">
        <f>SUM('Data for calib. SM A'!$B$29,'Data for calib. SM A'!$D$29,'Data for calib. SM A'!$F$29)</f>
        <v>0</v>
      </c>
      <c r="E71" s="222" t="e">
        <f>'Data for calib. SM A'!$F$29*Sample1!$B$59/D71</f>
        <v>#DIV/0!</v>
      </c>
      <c r="F71" s="222" t="e">
        <f>C68*'Data for calib. SM A'!$B$29/D71</f>
        <v>#DIV/0!</v>
      </c>
      <c r="K71" s="106"/>
      <c r="L71" s="106"/>
    </row>
    <row r="72" spans="1:12" x14ac:dyDescent="0.25">
      <c r="A72" s="285"/>
      <c r="B72" s="289"/>
      <c r="C72" s="292"/>
      <c r="D72" s="121">
        <f>SUM('Data for calib. SM A'!$B$30,'Data for calib. SM A'!$D$30,'Data for calib. SM A'!$F$30)</f>
        <v>0</v>
      </c>
      <c r="E72" s="223" t="e">
        <f>'Data for calib. SM A'!$F$30*Sample1!$B$59/D72</f>
        <v>#DIV/0!</v>
      </c>
      <c r="F72" s="223" t="e">
        <f>C68*'Data for calib. SM A'!$B$30/D72</f>
        <v>#DIV/0!</v>
      </c>
      <c r="K72" s="106"/>
      <c r="L72" s="106"/>
    </row>
    <row r="73" spans="1:12" x14ac:dyDescent="0.25">
      <c r="A73" s="285"/>
      <c r="B73" s="293" t="s">
        <v>101</v>
      </c>
      <c r="C73" s="294" t="e">
        <f>B6</f>
        <v>#DIV/0!</v>
      </c>
      <c r="D73" s="120">
        <f>SUM('Data for calib. SM A'!$B$31,'Data for calib. SM A'!$D$31,'Data for calib. SM A'!$F$31)</f>
        <v>0</v>
      </c>
      <c r="E73" s="222" t="e">
        <f>'Data for calib. SM A'!$F$31*Sample1!$B$59/D73</f>
        <v>#DIV/0!</v>
      </c>
      <c r="F73" s="222" t="e">
        <f>C73*'Data for calib. SM A'!$B$31/D73</f>
        <v>#DIV/0!</v>
      </c>
      <c r="K73" s="106"/>
      <c r="L73" s="106"/>
    </row>
    <row r="74" spans="1:12" ht="15.75" thickBot="1" x14ac:dyDescent="0.3">
      <c r="A74" s="286"/>
      <c r="B74" s="295"/>
      <c r="C74" s="296"/>
      <c r="D74" s="138">
        <f>SUM('Data for calib. SM A'!$B$32,'Data for calib. SM A'!$D$32,'Data for calib. SM A'!$F$32)</f>
        <v>0</v>
      </c>
      <c r="E74" s="224" t="e">
        <f>'Data for calib. SM A'!$F$32*Sample1!$B$59/D74</f>
        <v>#DIV/0!</v>
      </c>
      <c r="F74" s="224" t="e">
        <f>C73*'Data for calib. SM A'!$B$32/D74</f>
        <v>#DIV/0!</v>
      </c>
      <c r="K74" s="106"/>
      <c r="L74" s="106"/>
    </row>
    <row r="75" spans="1:12" x14ac:dyDescent="0.25">
      <c r="A75" s="284" t="s">
        <v>39</v>
      </c>
      <c r="B75" s="287" t="s">
        <v>99</v>
      </c>
      <c r="C75" s="290" t="e">
        <f>D7</f>
        <v>#DIV/0!</v>
      </c>
      <c r="D75" s="142">
        <f>SUM('Data for calib. SM A'!$B$21,'Data for calib. SM A'!$D$21,'Data for calib. SM A'!$F$21)</f>
        <v>0</v>
      </c>
      <c r="E75" s="221" t="e">
        <f>'Data for calib. SM A'!$F$21*Sample1!$B$59/D75</f>
        <v>#DIV/0!</v>
      </c>
      <c r="F75" s="221" t="e">
        <f>C75*'Data for calib. SM A'!$B$21/D75</f>
        <v>#DIV/0!</v>
      </c>
      <c r="K75" s="106"/>
      <c r="L75" s="106"/>
    </row>
    <row r="76" spans="1:12" x14ac:dyDescent="0.25">
      <c r="A76" s="285"/>
      <c r="B76" s="288"/>
      <c r="C76" s="291"/>
      <c r="D76" s="120">
        <f>SUM('Data for calib. SM A'!$B$22,'Data for calib. SM A'!$D$22,'Data for calib. SM A'!$F$22)</f>
        <v>0</v>
      </c>
      <c r="E76" s="222" t="e">
        <f>'Data for calib. SM A'!$F$22*Sample1!$B$59/D76</f>
        <v>#DIV/0!</v>
      </c>
      <c r="F76" s="222" t="e">
        <f>C75*'Data for calib. SM A'!$B$22/D76</f>
        <v>#DIV/0!</v>
      </c>
      <c r="K76" s="106"/>
      <c r="L76" s="106"/>
    </row>
    <row r="77" spans="1:12" x14ac:dyDescent="0.25">
      <c r="A77" s="285"/>
      <c r="B77" s="288"/>
      <c r="C77" s="291"/>
      <c r="D77" s="120">
        <f>SUM('Data for calib. SM A'!$B$23,'Data for calib. SM A'!$D$23,'Data for calib. SM A'!$F$23)</f>
        <v>0</v>
      </c>
      <c r="E77" s="222" t="e">
        <f>'Data for calib. SM A'!$F$23*Sample1!$B$59/D77</f>
        <v>#DIV/0!</v>
      </c>
      <c r="F77" s="222" t="e">
        <f>C75*'Data for calib. SM A'!$B$23/D77</f>
        <v>#DIV/0!</v>
      </c>
      <c r="K77" s="106"/>
      <c r="L77" s="106"/>
    </row>
    <row r="78" spans="1:12" x14ac:dyDescent="0.25">
      <c r="A78" s="285"/>
      <c r="B78" s="288"/>
      <c r="C78" s="291"/>
      <c r="D78" s="120">
        <f>SUM('Data for calib. SM A'!$B$24,'Data for calib. SM A'!$D$24,'Data for calib. SM A'!$F$24)</f>
        <v>0</v>
      </c>
      <c r="E78" s="222" t="e">
        <f>'Data for calib. SM A'!$F$24*Sample1!$B$59/D78</f>
        <v>#DIV/0!</v>
      </c>
      <c r="F78" s="222" t="e">
        <f>C75*'Data for calib. SM A'!$B$24/D78</f>
        <v>#DIV/0!</v>
      </c>
      <c r="K78" s="106"/>
      <c r="L78" s="106"/>
    </row>
    <row r="79" spans="1:12" x14ac:dyDescent="0.25">
      <c r="A79" s="285"/>
      <c r="B79" s="289"/>
      <c r="C79" s="292"/>
      <c r="D79" s="121">
        <f>SUM('Data for calib. SM A'!$B$25,'Data for calib. SM A'!$D$25,'Data for calib. SM A'!$F$25)</f>
        <v>0</v>
      </c>
      <c r="E79" s="223" t="e">
        <f>'Data for calib. SM A'!$F$25*Sample1!$B$59/D79</f>
        <v>#DIV/0!</v>
      </c>
      <c r="F79" s="223" t="e">
        <f>C75*'Data for calib. SM A'!$B$25/D79</f>
        <v>#DIV/0!</v>
      </c>
      <c r="K79" s="106"/>
      <c r="L79" s="106"/>
    </row>
    <row r="80" spans="1:12" x14ac:dyDescent="0.25">
      <c r="A80" s="285"/>
      <c r="B80" s="293" t="s">
        <v>100</v>
      </c>
      <c r="C80" s="294" t="e">
        <f>C7</f>
        <v>#DIV/0!</v>
      </c>
      <c r="D80" s="120">
        <f>SUM('Data for calib. SM A'!$B$26,'Data for calib. SM A'!$D$26,'Data for calib. SM A'!$F$26)</f>
        <v>0</v>
      </c>
      <c r="E80" s="222" t="e">
        <f>'Data for calib. SM A'!$F$26*Sample1!$B$59/D80</f>
        <v>#DIV/0!</v>
      </c>
      <c r="F80" s="222" t="e">
        <f>C80*'Data for calib. SM A'!$B$26/D80</f>
        <v>#DIV/0!</v>
      </c>
      <c r="K80" s="106"/>
      <c r="L80" s="106"/>
    </row>
    <row r="81" spans="1:12" x14ac:dyDescent="0.25">
      <c r="A81" s="285"/>
      <c r="B81" s="288"/>
      <c r="C81" s="291"/>
      <c r="D81" s="120">
        <f>SUM('Data for calib. SM A'!$B$27,'Data for calib. SM A'!$D$27,'Data for calib. SM A'!$F$27)</f>
        <v>0</v>
      </c>
      <c r="E81" s="222" t="e">
        <f>'Data for calib. SM A'!$F$27*Sample1!$B$59/D81</f>
        <v>#DIV/0!</v>
      </c>
      <c r="F81" s="222" t="e">
        <f>C80*'Data for calib. SM A'!$B$27/D81</f>
        <v>#DIV/0!</v>
      </c>
      <c r="K81" s="106"/>
      <c r="L81" s="106"/>
    </row>
    <row r="82" spans="1:12" x14ac:dyDescent="0.25">
      <c r="A82" s="285"/>
      <c r="B82" s="288"/>
      <c r="C82" s="291"/>
      <c r="D82" s="120">
        <f>SUM('Data for calib. SM A'!$B$28,'Data for calib. SM A'!$D$28,'Data for calib. SM A'!$F$28)</f>
        <v>0</v>
      </c>
      <c r="E82" s="222" t="e">
        <f>'Data for calib. SM A'!$F$28*Sample1!$B$59/D82</f>
        <v>#DIV/0!</v>
      </c>
      <c r="F82" s="222" t="e">
        <f>C80*'Data for calib. SM A'!$B$28/D82</f>
        <v>#DIV/0!</v>
      </c>
      <c r="K82" s="106"/>
      <c r="L82" s="106"/>
    </row>
    <row r="83" spans="1:12" x14ac:dyDescent="0.25">
      <c r="A83" s="285"/>
      <c r="B83" s="288"/>
      <c r="C83" s="291"/>
      <c r="D83" s="120">
        <f>SUM('Data for calib. SM A'!$B$29,'Data for calib. SM A'!$D$29,'Data for calib. SM A'!$F$29)</f>
        <v>0</v>
      </c>
      <c r="E83" s="222" t="e">
        <f>'Data for calib. SM A'!$F$29*Sample1!$B$59/D83</f>
        <v>#DIV/0!</v>
      </c>
      <c r="F83" s="222" t="e">
        <f>C80*'Data for calib. SM A'!$B$29/D83</f>
        <v>#DIV/0!</v>
      </c>
      <c r="K83" s="106"/>
      <c r="L83" s="106"/>
    </row>
    <row r="84" spans="1:12" x14ac:dyDescent="0.25">
      <c r="A84" s="285"/>
      <c r="B84" s="289"/>
      <c r="C84" s="292"/>
      <c r="D84" s="121">
        <f>SUM('Data for calib. SM A'!$B$30,'Data for calib. SM A'!$D$30,'Data for calib. SM A'!$F$30)</f>
        <v>0</v>
      </c>
      <c r="E84" s="223" t="e">
        <f>'Data for calib. SM A'!$F$30*Sample1!$B$59/D84</f>
        <v>#DIV/0!</v>
      </c>
      <c r="F84" s="223" t="e">
        <f>C80*'Data for calib. SM A'!$B$30/D84</f>
        <v>#DIV/0!</v>
      </c>
      <c r="K84" s="106"/>
      <c r="L84" s="106"/>
    </row>
    <row r="85" spans="1:12" x14ac:dyDescent="0.25">
      <c r="A85" s="285"/>
      <c r="B85" s="293" t="s">
        <v>101</v>
      </c>
      <c r="C85" s="294" t="e">
        <f>B7</f>
        <v>#DIV/0!</v>
      </c>
      <c r="D85" s="120">
        <f>SUM('Data for calib. SM A'!$B$31,'Data for calib. SM A'!$D$31,'Data for calib. SM A'!$F$31)</f>
        <v>0</v>
      </c>
      <c r="E85" s="222" t="e">
        <f>'Data for calib. SM A'!$F$31*Sample1!$B$59/D85</f>
        <v>#DIV/0!</v>
      </c>
      <c r="F85" s="222" t="e">
        <f>C85*'Data for calib. SM A'!$B$31/D85</f>
        <v>#DIV/0!</v>
      </c>
      <c r="K85" s="106"/>
      <c r="L85" s="106"/>
    </row>
    <row r="86" spans="1:12" ht="15.75" thickBot="1" x14ac:dyDescent="0.3">
      <c r="A86" s="286"/>
      <c r="B86" s="295"/>
      <c r="C86" s="296"/>
      <c r="D86" s="138">
        <f>SUM('Data for calib. SM A'!$B$32,'Data for calib. SM A'!$D$32,'Data for calib. SM A'!$F$32)</f>
        <v>0</v>
      </c>
      <c r="E86" s="224" t="e">
        <f>'Data for calib. SM A'!$F$32*Sample1!$B$59/D86</f>
        <v>#DIV/0!</v>
      </c>
      <c r="F86" s="224" t="e">
        <f>C85*'Data for calib. SM A'!$B$32/D86</f>
        <v>#DIV/0!</v>
      </c>
      <c r="K86" s="106"/>
      <c r="L86" s="106"/>
    </row>
    <row r="87" spans="1:12" x14ac:dyDescent="0.25">
      <c r="A87" s="284" t="s">
        <v>149</v>
      </c>
      <c r="B87" s="287" t="s">
        <v>99</v>
      </c>
      <c r="C87" s="290" t="e">
        <f>D8</f>
        <v>#DIV/0!</v>
      </c>
      <c r="D87" s="142">
        <f>SUM('Data for calib. SM A'!$B$21,'Data for calib. SM A'!$D$21,'Data for calib. SM A'!$F$21)</f>
        <v>0</v>
      </c>
      <c r="E87" s="221" t="e">
        <f>'Data for calib. SM A'!$F$21*Sample1!$B$59/D87</f>
        <v>#DIV/0!</v>
      </c>
      <c r="F87" s="221" t="e">
        <f>C87*'Data for calib. SM A'!$B$21/D87</f>
        <v>#DIV/0!</v>
      </c>
      <c r="K87" s="106"/>
      <c r="L87" s="106"/>
    </row>
    <row r="88" spans="1:12" x14ac:dyDescent="0.25">
      <c r="A88" s="285"/>
      <c r="B88" s="288"/>
      <c r="C88" s="291"/>
      <c r="D88" s="120">
        <f>SUM('Data for calib. SM A'!$B$22,'Data for calib. SM A'!$D$22,'Data for calib. SM A'!$F$22)</f>
        <v>0</v>
      </c>
      <c r="E88" s="222" t="e">
        <f>'Data for calib. SM A'!$F$22*Sample1!$B$59/D88</f>
        <v>#DIV/0!</v>
      </c>
      <c r="F88" s="222" t="e">
        <f>C87*'Data for calib. SM A'!$B$22/D88</f>
        <v>#DIV/0!</v>
      </c>
      <c r="K88" s="106"/>
      <c r="L88" s="106"/>
    </row>
    <row r="89" spans="1:12" x14ac:dyDescent="0.25">
      <c r="A89" s="285"/>
      <c r="B89" s="288"/>
      <c r="C89" s="291"/>
      <c r="D89" s="120">
        <f>SUM('Data for calib. SM A'!$B$23,'Data for calib. SM A'!$D$23,'Data for calib. SM A'!$F$23)</f>
        <v>0</v>
      </c>
      <c r="E89" s="222" t="e">
        <f>'Data for calib. SM A'!$F$23*Sample1!$B$59/D89</f>
        <v>#DIV/0!</v>
      </c>
      <c r="F89" s="222" t="e">
        <f>C87*'Data for calib. SM A'!$B$23/D89</f>
        <v>#DIV/0!</v>
      </c>
      <c r="K89" s="106"/>
      <c r="L89" s="106"/>
    </row>
    <row r="90" spans="1:12" x14ac:dyDescent="0.25">
      <c r="A90" s="285"/>
      <c r="B90" s="288"/>
      <c r="C90" s="291"/>
      <c r="D90" s="120">
        <f>SUM('Data for calib. SM A'!$B$24,'Data for calib. SM A'!$D$24,'Data for calib. SM A'!$F$24)</f>
        <v>0</v>
      </c>
      <c r="E90" s="222" t="e">
        <f>'Data for calib. SM A'!$F$24*Sample1!$B$59/D90</f>
        <v>#DIV/0!</v>
      </c>
      <c r="F90" s="222" t="e">
        <f>C87*'Data for calib. SM A'!$B$24/D90</f>
        <v>#DIV/0!</v>
      </c>
      <c r="K90" s="106"/>
      <c r="L90" s="106"/>
    </row>
    <row r="91" spans="1:12" x14ac:dyDescent="0.25">
      <c r="A91" s="285"/>
      <c r="B91" s="289"/>
      <c r="C91" s="292"/>
      <c r="D91" s="121">
        <f>SUM('Data for calib. SM A'!$B$25,'Data for calib. SM A'!$D$25,'Data for calib. SM A'!$F$25)</f>
        <v>0</v>
      </c>
      <c r="E91" s="223" t="e">
        <f>'Data for calib. SM A'!$F$25*Sample1!$B$59/D91</f>
        <v>#DIV/0!</v>
      </c>
      <c r="F91" s="223" t="e">
        <f>C87*'Data for calib. SM A'!$B$25/D91</f>
        <v>#DIV/0!</v>
      </c>
      <c r="K91" s="106"/>
      <c r="L91" s="106"/>
    </row>
    <row r="92" spans="1:12" x14ac:dyDescent="0.25">
      <c r="A92" s="285"/>
      <c r="B92" s="293" t="s">
        <v>100</v>
      </c>
      <c r="C92" s="294" t="e">
        <f>C8</f>
        <v>#DIV/0!</v>
      </c>
      <c r="D92" s="120">
        <f>SUM('Data for calib. SM A'!$B$26,'Data for calib. SM A'!$D$26,'Data for calib. SM A'!$F$26)</f>
        <v>0</v>
      </c>
      <c r="E92" s="222" t="e">
        <f>'Data for calib. SM A'!$F$26*Sample1!$B$59/D92</f>
        <v>#DIV/0!</v>
      </c>
      <c r="F92" s="222" t="e">
        <f>C92*'Data for calib. SM A'!$B$26/D92</f>
        <v>#DIV/0!</v>
      </c>
      <c r="K92" s="106"/>
      <c r="L92" s="106"/>
    </row>
    <row r="93" spans="1:12" x14ac:dyDescent="0.25">
      <c r="A93" s="285"/>
      <c r="B93" s="288"/>
      <c r="C93" s="291"/>
      <c r="D93" s="120">
        <f>SUM('Data for calib. SM A'!$B$27,'Data for calib. SM A'!$D$27,'Data for calib. SM A'!$F$27)</f>
        <v>0</v>
      </c>
      <c r="E93" s="222" t="e">
        <f>'Data for calib. SM A'!$F$27*Sample1!$B$59/D93</f>
        <v>#DIV/0!</v>
      </c>
      <c r="F93" s="222" t="e">
        <f>C92*'Data for calib. SM A'!$B$27/D93</f>
        <v>#DIV/0!</v>
      </c>
      <c r="K93" s="106"/>
      <c r="L93" s="106"/>
    </row>
    <row r="94" spans="1:12" x14ac:dyDescent="0.25">
      <c r="A94" s="285"/>
      <c r="B94" s="288"/>
      <c r="C94" s="291"/>
      <c r="D94" s="120">
        <f>SUM('Data for calib. SM A'!$B$28,'Data for calib. SM A'!$D$28,'Data for calib. SM A'!$F$28)</f>
        <v>0</v>
      </c>
      <c r="E94" s="222" t="e">
        <f>'Data for calib. SM A'!$F$28*Sample1!$B$59/D94</f>
        <v>#DIV/0!</v>
      </c>
      <c r="F94" s="222" t="e">
        <f>C92*'Data for calib. SM A'!$B$28/D94</f>
        <v>#DIV/0!</v>
      </c>
      <c r="K94" s="106"/>
      <c r="L94" s="106"/>
    </row>
    <row r="95" spans="1:12" x14ac:dyDescent="0.25">
      <c r="A95" s="285"/>
      <c r="B95" s="288"/>
      <c r="C95" s="291"/>
      <c r="D95" s="120">
        <f>SUM('Data for calib. SM A'!$B$29,'Data for calib. SM A'!$D$29,'Data for calib. SM A'!$F$29)</f>
        <v>0</v>
      </c>
      <c r="E95" s="222" t="e">
        <f>'Data for calib. SM A'!$F$29*Sample1!$B$59/D95</f>
        <v>#DIV/0!</v>
      </c>
      <c r="F95" s="222" t="e">
        <f>C92*'Data for calib. SM A'!$B$29/D95</f>
        <v>#DIV/0!</v>
      </c>
      <c r="K95" s="106"/>
      <c r="L95" s="106"/>
    </row>
    <row r="96" spans="1:12" x14ac:dyDescent="0.25">
      <c r="A96" s="285"/>
      <c r="B96" s="289"/>
      <c r="C96" s="292"/>
      <c r="D96" s="121">
        <f>SUM('Data for calib. SM A'!$B$30,'Data for calib. SM A'!$D$30,'Data for calib. SM A'!$F$30)</f>
        <v>0</v>
      </c>
      <c r="E96" s="223" t="e">
        <f>'Data for calib. SM A'!$F$30*Sample1!$B$59/D96</f>
        <v>#DIV/0!</v>
      </c>
      <c r="F96" s="223" t="e">
        <f>C92*'Data for calib. SM A'!$B$30/D96</f>
        <v>#DIV/0!</v>
      </c>
      <c r="K96" s="106"/>
      <c r="L96" s="106"/>
    </row>
    <row r="97" spans="1:12" x14ac:dyDescent="0.25">
      <c r="A97" s="285"/>
      <c r="B97" s="293" t="s">
        <v>101</v>
      </c>
      <c r="C97" s="294" t="e">
        <f>B8</f>
        <v>#DIV/0!</v>
      </c>
      <c r="D97" s="120">
        <f>SUM('Data for calib. SM A'!$B$31,'Data for calib. SM A'!$D$31,'Data for calib. SM A'!$F$31)</f>
        <v>0</v>
      </c>
      <c r="E97" s="222" t="e">
        <f>'Data for calib. SM A'!$F$31*Sample1!$B$59/D97</f>
        <v>#DIV/0!</v>
      </c>
      <c r="F97" s="222" t="e">
        <f>C97*'Data for calib. SM A'!$B$31/D97</f>
        <v>#DIV/0!</v>
      </c>
      <c r="K97" s="106"/>
      <c r="L97" s="106"/>
    </row>
    <row r="98" spans="1:12" ht="15.75" thickBot="1" x14ac:dyDescent="0.3">
      <c r="A98" s="286"/>
      <c r="B98" s="295"/>
      <c r="C98" s="296"/>
      <c r="D98" s="138">
        <f>SUM('Data for calib. SM A'!$B$32,'Data for calib. SM A'!$D$32,'Data for calib. SM A'!$F$32)</f>
        <v>0</v>
      </c>
      <c r="E98" s="224" t="e">
        <f>'Data for calib. SM A'!$F$32*Sample1!$B$59/D98</f>
        <v>#DIV/0!</v>
      </c>
      <c r="F98" s="224" t="e">
        <f>C97*'Data for calib. SM A'!$B$32/D98</f>
        <v>#DIV/0!</v>
      </c>
      <c r="K98" s="106"/>
      <c r="L98" s="106"/>
    </row>
    <row r="99" spans="1:12" x14ac:dyDescent="0.25">
      <c r="A99" s="284" t="s">
        <v>68</v>
      </c>
      <c r="B99" s="287" t="s">
        <v>99</v>
      </c>
      <c r="C99" s="290" t="e">
        <f>D9</f>
        <v>#DIV/0!</v>
      </c>
      <c r="D99" s="142">
        <f>SUM('Data for calib. SM A'!$B$21,'Data for calib. SM A'!$D$21,'Data for calib. SM A'!$F$21)</f>
        <v>0</v>
      </c>
      <c r="E99" s="221" t="e">
        <f>'Data for calib. SM A'!$F$21*Sample1!$B$59/D99</f>
        <v>#DIV/0!</v>
      </c>
      <c r="F99" s="221" t="e">
        <f>C99*'Data for calib. SM A'!$B$21/D99</f>
        <v>#DIV/0!</v>
      </c>
      <c r="K99" s="106"/>
      <c r="L99" s="106"/>
    </row>
    <row r="100" spans="1:12" x14ac:dyDescent="0.25">
      <c r="A100" s="285"/>
      <c r="B100" s="288"/>
      <c r="C100" s="291"/>
      <c r="D100" s="120">
        <f>SUM('Data for calib. SM A'!$B$22,'Data for calib. SM A'!$D$22,'Data for calib. SM A'!$F$22)</f>
        <v>0</v>
      </c>
      <c r="E100" s="222" t="e">
        <f>'Data for calib. SM A'!$F$22*Sample1!$B$59/D100</f>
        <v>#DIV/0!</v>
      </c>
      <c r="F100" s="222" t="e">
        <f>C99*'Data for calib. SM A'!$B$22/D100</f>
        <v>#DIV/0!</v>
      </c>
      <c r="K100" s="106"/>
      <c r="L100" s="106"/>
    </row>
    <row r="101" spans="1:12" x14ac:dyDescent="0.25">
      <c r="A101" s="285"/>
      <c r="B101" s="288"/>
      <c r="C101" s="291"/>
      <c r="D101" s="120">
        <f>SUM('Data for calib. SM A'!$B$23,'Data for calib. SM A'!$D$23,'Data for calib. SM A'!$F$23)</f>
        <v>0</v>
      </c>
      <c r="E101" s="222" t="e">
        <f>'Data for calib. SM A'!$F$23*Sample1!$B$59/D101</f>
        <v>#DIV/0!</v>
      </c>
      <c r="F101" s="222" t="e">
        <f>C99*'Data for calib. SM A'!$B$23/D101</f>
        <v>#DIV/0!</v>
      </c>
      <c r="K101" s="106"/>
      <c r="L101" s="106"/>
    </row>
    <row r="102" spans="1:12" x14ac:dyDescent="0.25">
      <c r="A102" s="285"/>
      <c r="B102" s="288"/>
      <c r="C102" s="291"/>
      <c r="D102" s="120">
        <f>SUM('Data for calib. SM A'!$B$24,'Data for calib. SM A'!$D$24,'Data for calib. SM A'!$F$24)</f>
        <v>0</v>
      </c>
      <c r="E102" s="222" t="e">
        <f>'Data for calib. SM A'!$F$24*Sample1!$B$59/D102</f>
        <v>#DIV/0!</v>
      </c>
      <c r="F102" s="222" t="e">
        <f>C99*'Data for calib. SM A'!$B$24/D102</f>
        <v>#DIV/0!</v>
      </c>
      <c r="K102" s="106"/>
      <c r="L102" s="106"/>
    </row>
    <row r="103" spans="1:12" x14ac:dyDescent="0.25">
      <c r="A103" s="285"/>
      <c r="B103" s="289"/>
      <c r="C103" s="292"/>
      <c r="D103" s="121">
        <f>SUM('Data for calib. SM A'!$B$25,'Data for calib. SM A'!$D$25,'Data for calib. SM A'!$F$25)</f>
        <v>0</v>
      </c>
      <c r="E103" s="223" t="e">
        <f>'Data for calib. SM A'!$F$25*Sample1!$B$59/D103</f>
        <v>#DIV/0!</v>
      </c>
      <c r="F103" s="223" t="e">
        <f>C99*'Data for calib. SM A'!$B$25/D103</f>
        <v>#DIV/0!</v>
      </c>
      <c r="K103" s="106"/>
      <c r="L103" s="106"/>
    </row>
    <row r="104" spans="1:12" x14ac:dyDescent="0.25">
      <c r="A104" s="285"/>
      <c r="B104" s="293" t="s">
        <v>100</v>
      </c>
      <c r="C104" s="294" t="e">
        <f>C9</f>
        <v>#DIV/0!</v>
      </c>
      <c r="D104" s="120">
        <f>SUM('Data for calib. SM A'!$B$26,'Data for calib. SM A'!$D$26,'Data for calib. SM A'!$F$26)</f>
        <v>0</v>
      </c>
      <c r="E104" s="222" t="e">
        <f>'Data for calib. SM A'!$F$26*Sample1!$B$59/D104</f>
        <v>#DIV/0!</v>
      </c>
      <c r="F104" s="222" t="e">
        <f>C104*'Data for calib. SM A'!$B$26/D104</f>
        <v>#DIV/0!</v>
      </c>
      <c r="K104" s="106"/>
      <c r="L104" s="106"/>
    </row>
    <row r="105" spans="1:12" x14ac:dyDescent="0.25">
      <c r="A105" s="285"/>
      <c r="B105" s="288"/>
      <c r="C105" s="291"/>
      <c r="D105" s="120">
        <f>SUM('Data for calib. SM A'!$B$27,'Data for calib. SM A'!$D$27,'Data for calib. SM A'!$F$27)</f>
        <v>0</v>
      </c>
      <c r="E105" s="222" t="e">
        <f>'Data for calib. SM A'!$F$27*Sample1!$B$59/D105</f>
        <v>#DIV/0!</v>
      </c>
      <c r="F105" s="222" t="e">
        <f>C104*'Data for calib. SM A'!$B$27/D105</f>
        <v>#DIV/0!</v>
      </c>
      <c r="K105" s="106"/>
      <c r="L105" s="106"/>
    </row>
    <row r="106" spans="1:12" x14ac:dyDescent="0.25">
      <c r="A106" s="285"/>
      <c r="B106" s="288"/>
      <c r="C106" s="291"/>
      <c r="D106" s="120">
        <f>SUM('Data for calib. SM A'!$B$28,'Data for calib. SM A'!$D$28,'Data for calib. SM A'!$F$28)</f>
        <v>0</v>
      </c>
      <c r="E106" s="222" t="e">
        <f>'Data for calib. SM A'!$F$28*Sample1!$B$59/D106</f>
        <v>#DIV/0!</v>
      </c>
      <c r="F106" s="222" t="e">
        <f>C104*'Data for calib. SM A'!$B$28/D106</f>
        <v>#DIV/0!</v>
      </c>
      <c r="K106" s="106"/>
      <c r="L106" s="106"/>
    </row>
    <row r="107" spans="1:12" x14ac:dyDescent="0.25">
      <c r="A107" s="285"/>
      <c r="B107" s="288"/>
      <c r="C107" s="291"/>
      <c r="D107" s="120">
        <f>SUM('Data for calib. SM A'!$B$29,'Data for calib. SM A'!$D$29,'Data for calib. SM A'!$F$29)</f>
        <v>0</v>
      </c>
      <c r="E107" s="222" t="e">
        <f>'Data for calib. SM A'!$F$29*Sample1!$B$59/D107</f>
        <v>#DIV/0!</v>
      </c>
      <c r="F107" s="222" t="e">
        <f>C104*'Data for calib. SM A'!$B$29/D107</f>
        <v>#DIV/0!</v>
      </c>
      <c r="K107" s="106"/>
      <c r="L107" s="106"/>
    </row>
    <row r="108" spans="1:12" x14ac:dyDescent="0.25">
      <c r="A108" s="285"/>
      <c r="B108" s="289"/>
      <c r="C108" s="292"/>
      <c r="D108" s="121">
        <f>SUM('Data for calib. SM A'!$B$30,'Data for calib. SM A'!$D$30,'Data for calib. SM A'!$F$30)</f>
        <v>0</v>
      </c>
      <c r="E108" s="223" t="e">
        <f>'Data for calib. SM A'!$F$30*Sample1!$B$59/D108</f>
        <v>#DIV/0!</v>
      </c>
      <c r="F108" s="223" t="e">
        <f>C104*'Data for calib. SM A'!$B$30/D108</f>
        <v>#DIV/0!</v>
      </c>
      <c r="K108" s="106"/>
      <c r="L108" s="106"/>
    </row>
    <row r="109" spans="1:12" x14ac:dyDescent="0.25">
      <c r="A109" s="285"/>
      <c r="B109" s="293" t="s">
        <v>101</v>
      </c>
      <c r="C109" s="294" t="e">
        <f>B9</f>
        <v>#DIV/0!</v>
      </c>
      <c r="D109" s="120">
        <f>SUM('Data for calib. SM A'!$B$31,'Data for calib. SM A'!$D$31,'Data for calib. SM A'!$F$31)</f>
        <v>0</v>
      </c>
      <c r="E109" s="222" t="e">
        <f>'Data for calib. SM A'!$F$31*Sample1!$B$59/D109</f>
        <v>#DIV/0!</v>
      </c>
      <c r="F109" s="222" t="e">
        <f>C109*'Data for calib. SM A'!$B$31/D109</f>
        <v>#DIV/0!</v>
      </c>
      <c r="K109" s="106"/>
      <c r="L109" s="106"/>
    </row>
    <row r="110" spans="1:12" ht="15.75" thickBot="1" x14ac:dyDescent="0.3">
      <c r="A110" s="286"/>
      <c r="B110" s="295"/>
      <c r="C110" s="296"/>
      <c r="D110" s="138">
        <f>SUM('Data for calib. SM A'!$B$32,'Data for calib. SM A'!$D$32,'Data for calib. SM A'!$F$32)</f>
        <v>0</v>
      </c>
      <c r="E110" s="224" t="e">
        <f>'Data for calib. SM A'!$F$32*Sample1!$B$59/D110</f>
        <v>#DIV/0!</v>
      </c>
      <c r="F110" s="224" t="e">
        <f>C109*'Data for calib. SM A'!$B$32/D110</f>
        <v>#DIV/0!</v>
      </c>
      <c r="K110" s="106"/>
      <c r="L110" s="106"/>
    </row>
    <row r="111" spans="1:12" x14ac:dyDescent="0.25">
      <c r="A111" s="284" t="s">
        <v>150</v>
      </c>
      <c r="B111" s="287" t="s">
        <v>99</v>
      </c>
      <c r="C111" s="290" t="e">
        <f>D10</f>
        <v>#DIV/0!</v>
      </c>
      <c r="D111" s="142">
        <f>SUM('Data for calib. SM A'!$B$21,'Data for calib. SM A'!$D$21,'Data for calib. SM A'!$F$21)</f>
        <v>0</v>
      </c>
      <c r="E111" s="221" t="e">
        <f>'Data for calib. SM A'!$F$21*Sample1!$B$59/D111</f>
        <v>#DIV/0!</v>
      </c>
      <c r="F111" s="221" t="e">
        <f>C111*'Data for calib. SM A'!$B$21/D111</f>
        <v>#DIV/0!</v>
      </c>
      <c r="K111" s="106"/>
      <c r="L111" s="106"/>
    </row>
    <row r="112" spans="1:12" x14ac:dyDescent="0.25">
      <c r="A112" s="285"/>
      <c r="B112" s="288"/>
      <c r="C112" s="291"/>
      <c r="D112" s="120">
        <f>SUM('Data for calib. SM A'!$B$22,'Data for calib. SM A'!$D$22,'Data for calib. SM A'!$F$22)</f>
        <v>0</v>
      </c>
      <c r="E112" s="222" t="e">
        <f>'Data for calib. SM A'!$F$22*Sample1!$B$59/D112</f>
        <v>#DIV/0!</v>
      </c>
      <c r="F112" s="222" t="e">
        <f>C111*'Data for calib. SM A'!$B$22/D112</f>
        <v>#DIV/0!</v>
      </c>
      <c r="K112" s="106"/>
      <c r="L112" s="106"/>
    </row>
    <row r="113" spans="1:12" x14ac:dyDescent="0.25">
      <c r="A113" s="285"/>
      <c r="B113" s="288"/>
      <c r="C113" s="291"/>
      <c r="D113" s="120">
        <f>SUM('Data for calib. SM A'!$B$23,'Data for calib. SM A'!$D$23,'Data for calib. SM A'!$F$23)</f>
        <v>0</v>
      </c>
      <c r="E113" s="222" t="e">
        <f>'Data for calib. SM A'!$F$23*Sample1!$B$59/D113</f>
        <v>#DIV/0!</v>
      </c>
      <c r="F113" s="222" t="e">
        <f>C111*'Data for calib. SM A'!$B$23/D113</f>
        <v>#DIV/0!</v>
      </c>
      <c r="K113" s="106"/>
      <c r="L113" s="106"/>
    </row>
    <row r="114" spans="1:12" x14ac:dyDescent="0.25">
      <c r="A114" s="285"/>
      <c r="B114" s="288"/>
      <c r="C114" s="291"/>
      <c r="D114" s="120">
        <f>SUM('Data for calib. SM A'!$B$24,'Data for calib. SM A'!$D$24,'Data for calib. SM A'!$F$24)</f>
        <v>0</v>
      </c>
      <c r="E114" s="222" t="e">
        <f>'Data for calib. SM A'!$F$24*Sample1!$B$59/D114</f>
        <v>#DIV/0!</v>
      </c>
      <c r="F114" s="222" t="e">
        <f>C111*'Data for calib. SM A'!$B$24/D114</f>
        <v>#DIV/0!</v>
      </c>
      <c r="K114" s="106"/>
      <c r="L114" s="106"/>
    </row>
    <row r="115" spans="1:12" x14ac:dyDescent="0.25">
      <c r="A115" s="285"/>
      <c r="B115" s="289"/>
      <c r="C115" s="292"/>
      <c r="D115" s="121">
        <f>SUM('Data for calib. SM A'!$B$25,'Data for calib. SM A'!$D$25,'Data for calib. SM A'!$F$25)</f>
        <v>0</v>
      </c>
      <c r="E115" s="223" t="e">
        <f>'Data for calib. SM A'!$F$25*Sample1!$B$59/D115</f>
        <v>#DIV/0!</v>
      </c>
      <c r="F115" s="223" t="e">
        <f>C111*'Data for calib. SM A'!$B$25/D115</f>
        <v>#DIV/0!</v>
      </c>
      <c r="K115" s="106"/>
      <c r="L115" s="106"/>
    </row>
    <row r="116" spans="1:12" x14ac:dyDescent="0.25">
      <c r="A116" s="285"/>
      <c r="B116" s="293" t="s">
        <v>100</v>
      </c>
      <c r="C116" s="294" t="e">
        <f>C10</f>
        <v>#DIV/0!</v>
      </c>
      <c r="D116" s="120">
        <f>SUM('Data for calib. SM A'!$B$26,'Data for calib. SM A'!$D$26,'Data for calib. SM A'!$F$26)</f>
        <v>0</v>
      </c>
      <c r="E116" s="222" t="e">
        <f>'Data for calib. SM A'!$F$26*Sample1!$B$59/D116</f>
        <v>#DIV/0!</v>
      </c>
      <c r="F116" s="222" t="e">
        <f>C116*'Data for calib. SM A'!$B$26/D116</f>
        <v>#DIV/0!</v>
      </c>
      <c r="K116" s="106"/>
      <c r="L116" s="106"/>
    </row>
    <row r="117" spans="1:12" x14ac:dyDescent="0.25">
      <c r="A117" s="285"/>
      <c r="B117" s="288"/>
      <c r="C117" s="291"/>
      <c r="D117" s="120">
        <f>SUM('Data for calib. SM A'!$B$27,'Data for calib. SM A'!$D$27,'Data for calib. SM A'!$F$27)</f>
        <v>0</v>
      </c>
      <c r="E117" s="222" t="e">
        <f>'Data for calib. SM A'!$F$27*Sample1!$B$59/D117</f>
        <v>#DIV/0!</v>
      </c>
      <c r="F117" s="222" t="e">
        <f>C116*'Data for calib. SM A'!$B$27/D117</f>
        <v>#DIV/0!</v>
      </c>
      <c r="K117" s="106"/>
      <c r="L117" s="106"/>
    </row>
    <row r="118" spans="1:12" x14ac:dyDescent="0.25">
      <c r="A118" s="285"/>
      <c r="B118" s="288"/>
      <c r="C118" s="291"/>
      <c r="D118" s="120">
        <f>SUM('Data for calib. SM A'!$B$28,'Data for calib. SM A'!$D$28,'Data for calib. SM A'!$F$28)</f>
        <v>0</v>
      </c>
      <c r="E118" s="222" t="e">
        <f>'Data for calib. SM A'!$F$28*Sample1!$B$59/D118</f>
        <v>#DIV/0!</v>
      </c>
      <c r="F118" s="222" t="e">
        <f>C116*'Data for calib. SM A'!$B$28/D118</f>
        <v>#DIV/0!</v>
      </c>
      <c r="K118" s="106"/>
      <c r="L118" s="106"/>
    </row>
    <row r="119" spans="1:12" x14ac:dyDescent="0.25">
      <c r="A119" s="285"/>
      <c r="B119" s="288"/>
      <c r="C119" s="291"/>
      <c r="D119" s="120">
        <f>SUM('Data for calib. SM A'!$B$29,'Data for calib. SM A'!$D$29,'Data for calib. SM A'!$F$29)</f>
        <v>0</v>
      </c>
      <c r="E119" s="222" t="e">
        <f>'Data for calib. SM A'!$F$29*Sample1!$B$59/D119</f>
        <v>#DIV/0!</v>
      </c>
      <c r="F119" s="222" t="e">
        <f>C116*'Data for calib. SM A'!$B$29/D119</f>
        <v>#DIV/0!</v>
      </c>
      <c r="K119" s="106"/>
      <c r="L119" s="106"/>
    </row>
    <row r="120" spans="1:12" x14ac:dyDescent="0.25">
      <c r="A120" s="285"/>
      <c r="B120" s="289"/>
      <c r="C120" s="292"/>
      <c r="D120" s="121">
        <f>SUM('Data for calib. SM A'!$B$30,'Data for calib. SM A'!$D$30,'Data for calib. SM A'!$F$30)</f>
        <v>0</v>
      </c>
      <c r="E120" s="223" t="e">
        <f>'Data for calib. SM A'!$F$30*Sample1!$B$59/D120</f>
        <v>#DIV/0!</v>
      </c>
      <c r="F120" s="223" t="e">
        <f>C116*'Data for calib. SM A'!$B$30/D120</f>
        <v>#DIV/0!</v>
      </c>
      <c r="K120" s="106"/>
      <c r="L120" s="106"/>
    </row>
    <row r="121" spans="1:12" x14ac:dyDescent="0.25">
      <c r="A121" s="285"/>
      <c r="B121" s="293" t="s">
        <v>101</v>
      </c>
      <c r="C121" s="294" t="e">
        <f>B10</f>
        <v>#DIV/0!</v>
      </c>
      <c r="D121" s="120">
        <f>SUM('Data for calib. SM A'!$B$31,'Data for calib. SM A'!$D$31,'Data for calib. SM A'!$F$31)</f>
        <v>0</v>
      </c>
      <c r="E121" s="222" t="e">
        <f>'Data for calib. SM A'!$F$31*Sample1!$B$59/D121</f>
        <v>#DIV/0!</v>
      </c>
      <c r="F121" s="222" t="e">
        <f>C121*'Data for calib. SM A'!$B$31/D121</f>
        <v>#DIV/0!</v>
      </c>
      <c r="K121" s="106"/>
      <c r="L121" s="106"/>
    </row>
    <row r="122" spans="1:12" ht="15.75" thickBot="1" x14ac:dyDescent="0.3">
      <c r="A122" s="286"/>
      <c r="B122" s="295"/>
      <c r="C122" s="296"/>
      <c r="D122" s="138">
        <f>SUM('Data for calib. SM A'!$B$32,'Data for calib. SM A'!$D$32,'Data for calib. SM A'!$F$32)</f>
        <v>0</v>
      </c>
      <c r="E122" s="224" t="e">
        <f>'Data for calib. SM A'!$F$32*Sample1!$B$59/D122</f>
        <v>#DIV/0!</v>
      </c>
      <c r="F122" s="224" t="e">
        <f>C121*'Data for calib. SM A'!$B$32/D122</f>
        <v>#DIV/0!</v>
      </c>
      <c r="K122" s="106"/>
      <c r="L122" s="106"/>
    </row>
    <row r="123" spans="1:12" x14ac:dyDescent="0.25">
      <c r="A123" s="284" t="s">
        <v>43</v>
      </c>
      <c r="B123" s="287" t="s">
        <v>99</v>
      </c>
      <c r="C123" s="290" t="e">
        <f>D11</f>
        <v>#DIV/0!</v>
      </c>
      <c r="D123" s="142">
        <f>SUM('Data for calib. SM A'!$B$21,'Data for calib. SM A'!$D$21,'Data for calib. SM A'!$F$21)</f>
        <v>0</v>
      </c>
      <c r="E123" s="221" t="e">
        <f>'Data for calib. SM A'!$F$21*Sample1!$B$59/D123</f>
        <v>#DIV/0!</v>
      </c>
      <c r="F123" s="221" t="e">
        <f>C123*'Data for calib. SM A'!$B$21/D123</f>
        <v>#DIV/0!</v>
      </c>
    </row>
    <row r="124" spans="1:12" x14ac:dyDescent="0.25">
      <c r="A124" s="285"/>
      <c r="B124" s="288"/>
      <c r="C124" s="291"/>
      <c r="D124" s="120">
        <f>SUM('Data for calib. SM A'!$B$22,'Data for calib. SM A'!$D$22,'Data for calib. SM A'!$F$22)</f>
        <v>0</v>
      </c>
      <c r="E124" s="222" t="e">
        <f>'Data for calib. SM A'!$F$22*Sample1!$B$59/D124</f>
        <v>#DIV/0!</v>
      </c>
      <c r="F124" s="222" t="e">
        <f>C123*'Data for calib. SM A'!$B$22/D124</f>
        <v>#DIV/0!</v>
      </c>
    </row>
    <row r="125" spans="1:12" x14ac:dyDescent="0.25">
      <c r="A125" s="285"/>
      <c r="B125" s="288"/>
      <c r="C125" s="291"/>
      <c r="D125" s="120">
        <f>SUM('Data for calib. SM A'!$B$23,'Data for calib. SM A'!$D$23,'Data for calib. SM A'!$F$23)</f>
        <v>0</v>
      </c>
      <c r="E125" s="222" t="e">
        <f>'Data for calib. SM A'!$F$23*Sample1!$B$59/D125</f>
        <v>#DIV/0!</v>
      </c>
      <c r="F125" s="222" t="e">
        <f>C123*'Data for calib. SM A'!$B$23/D125</f>
        <v>#DIV/0!</v>
      </c>
    </row>
    <row r="126" spans="1:12" x14ac:dyDescent="0.25">
      <c r="A126" s="285"/>
      <c r="B126" s="288"/>
      <c r="C126" s="291"/>
      <c r="D126" s="120">
        <f>SUM('Data for calib. SM A'!$B$24,'Data for calib. SM A'!$D$24,'Data for calib. SM A'!$F$24)</f>
        <v>0</v>
      </c>
      <c r="E126" s="222" t="e">
        <f>'Data for calib. SM A'!$F$24*Sample1!$B$59/D126</f>
        <v>#DIV/0!</v>
      </c>
      <c r="F126" s="222" t="e">
        <f>C123*'Data for calib. SM A'!$B$24/D126</f>
        <v>#DIV/0!</v>
      </c>
    </row>
    <row r="127" spans="1:12" x14ac:dyDescent="0.25">
      <c r="A127" s="285"/>
      <c r="B127" s="289"/>
      <c r="C127" s="292"/>
      <c r="D127" s="121">
        <f>SUM('Data for calib. SM A'!$B$25,'Data for calib. SM A'!$D$25,'Data for calib. SM A'!$F$25)</f>
        <v>0</v>
      </c>
      <c r="E127" s="223" t="e">
        <f>'Data for calib. SM A'!$F$25*Sample1!$B$59/D127</f>
        <v>#DIV/0!</v>
      </c>
      <c r="F127" s="223" t="e">
        <f>C123*'Data for calib. SM A'!$B$25/D127</f>
        <v>#DIV/0!</v>
      </c>
    </row>
    <row r="128" spans="1:12" x14ac:dyDescent="0.25">
      <c r="A128" s="285"/>
      <c r="B128" s="293" t="s">
        <v>100</v>
      </c>
      <c r="C128" s="294" t="e">
        <f>C11</f>
        <v>#DIV/0!</v>
      </c>
      <c r="D128" s="120">
        <f>SUM('Data for calib. SM A'!$B$26,'Data for calib. SM A'!$D$26,'Data for calib. SM A'!$F$26)</f>
        <v>0</v>
      </c>
      <c r="E128" s="222" t="e">
        <f>'Data for calib. SM A'!$F$26*Sample1!$B$59/D128</f>
        <v>#DIV/0!</v>
      </c>
      <c r="F128" s="222" t="e">
        <f>C128*'Data for calib. SM A'!$B$26/D128</f>
        <v>#DIV/0!</v>
      </c>
    </row>
    <row r="129" spans="1:6" x14ac:dyDescent="0.25">
      <c r="A129" s="285"/>
      <c r="B129" s="288"/>
      <c r="C129" s="291"/>
      <c r="D129" s="120">
        <f>SUM('Data for calib. SM A'!$B$27,'Data for calib. SM A'!$D$27,'Data for calib. SM A'!$F$27)</f>
        <v>0</v>
      </c>
      <c r="E129" s="222" t="e">
        <f>'Data for calib. SM A'!$F$27*Sample1!$B$59/D129</f>
        <v>#DIV/0!</v>
      </c>
      <c r="F129" s="222" t="e">
        <f>C128*'Data for calib. SM A'!$B$27/D129</f>
        <v>#DIV/0!</v>
      </c>
    </row>
    <row r="130" spans="1:6" x14ac:dyDescent="0.25">
      <c r="A130" s="285"/>
      <c r="B130" s="288"/>
      <c r="C130" s="291"/>
      <c r="D130" s="120">
        <f>SUM('Data for calib. SM A'!$B$28,'Data for calib. SM A'!$D$28,'Data for calib. SM A'!$F$28)</f>
        <v>0</v>
      </c>
      <c r="E130" s="222" t="e">
        <f>'Data for calib. SM A'!$F$28*Sample1!$B$59/D130</f>
        <v>#DIV/0!</v>
      </c>
      <c r="F130" s="222" t="e">
        <f>C128*'Data for calib. SM A'!$B$28/D130</f>
        <v>#DIV/0!</v>
      </c>
    </row>
    <row r="131" spans="1:6" x14ac:dyDescent="0.25">
      <c r="A131" s="285"/>
      <c r="B131" s="288"/>
      <c r="C131" s="291"/>
      <c r="D131" s="120">
        <f>SUM('Data for calib. SM A'!$B$29,'Data for calib. SM A'!$D$29,'Data for calib. SM A'!$F$29)</f>
        <v>0</v>
      </c>
      <c r="E131" s="222" t="e">
        <f>'Data for calib. SM A'!$F$29*Sample1!$B$59/D131</f>
        <v>#DIV/0!</v>
      </c>
      <c r="F131" s="222" t="e">
        <f>C128*'Data for calib. SM A'!$B$29/D131</f>
        <v>#DIV/0!</v>
      </c>
    </row>
    <row r="132" spans="1:6" x14ac:dyDescent="0.25">
      <c r="A132" s="285"/>
      <c r="B132" s="289"/>
      <c r="C132" s="292"/>
      <c r="D132" s="121">
        <f>SUM('Data for calib. SM A'!$B$30,'Data for calib. SM A'!$D$30,'Data for calib. SM A'!$F$30)</f>
        <v>0</v>
      </c>
      <c r="E132" s="223" t="e">
        <f>'Data for calib. SM A'!$F$30*Sample1!$B$59/D132</f>
        <v>#DIV/0!</v>
      </c>
      <c r="F132" s="223" t="e">
        <f>C128*'Data for calib. SM A'!$B$30/D132</f>
        <v>#DIV/0!</v>
      </c>
    </row>
    <row r="133" spans="1:6" x14ac:dyDescent="0.25">
      <c r="A133" s="285"/>
      <c r="B133" s="293" t="s">
        <v>101</v>
      </c>
      <c r="C133" s="294" t="e">
        <f>B11</f>
        <v>#DIV/0!</v>
      </c>
      <c r="D133" s="120">
        <f>SUM('Data for calib. SM A'!$B$31,'Data for calib. SM A'!$D$31,'Data for calib. SM A'!$F$31)</f>
        <v>0</v>
      </c>
      <c r="E133" s="222" t="e">
        <f>'Data for calib. SM A'!$F$31*Sample1!$B$59/D133</f>
        <v>#DIV/0!</v>
      </c>
      <c r="F133" s="222" t="e">
        <f>C133*'Data for calib. SM A'!$B$31/D133</f>
        <v>#DIV/0!</v>
      </c>
    </row>
    <row r="134" spans="1:6" ht="15.75" thickBot="1" x14ac:dyDescent="0.3">
      <c r="A134" s="286"/>
      <c r="B134" s="295"/>
      <c r="C134" s="296"/>
      <c r="D134" s="138">
        <f>SUM('Data for calib. SM A'!$B$32,'Data for calib. SM A'!$D$32,'Data for calib. SM A'!$F$32)</f>
        <v>0</v>
      </c>
      <c r="E134" s="224" t="e">
        <f>'Data for calib. SM A'!$F$32*Sample1!$B$59/D134</f>
        <v>#DIV/0!</v>
      </c>
      <c r="F134" s="224" t="e">
        <f>C133*'Data for calib. SM A'!$B$32/D134</f>
        <v>#DIV/0!</v>
      </c>
    </row>
  </sheetData>
  <mergeCells count="70">
    <mergeCell ref="C25:C26"/>
    <mergeCell ref="B25:B26"/>
    <mergeCell ref="A15:A26"/>
    <mergeCell ref="C15:C19"/>
    <mergeCell ref="C20:C24"/>
    <mergeCell ref="B15:B19"/>
    <mergeCell ref="B20:B24"/>
    <mergeCell ref="A27:A38"/>
    <mergeCell ref="B27:B31"/>
    <mergeCell ref="C27:C31"/>
    <mergeCell ref="B32:B36"/>
    <mergeCell ref="C32:C36"/>
    <mergeCell ref="B37:B38"/>
    <mergeCell ref="C37:C38"/>
    <mergeCell ref="A39:A50"/>
    <mergeCell ref="B39:B43"/>
    <mergeCell ref="C39:C43"/>
    <mergeCell ref="B44:B48"/>
    <mergeCell ref="C44:C48"/>
    <mergeCell ref="B49:B50"/>
    <mergeCell ref="C49:C50"/>
    <mergeCell ref="A51:A62"/>
    <mergeCell ref="B51:B55"/>
    <mergeCell ref="C51:C55"/>
    <mergeCell ref="B56:B60"/>
    <mergeCell ref="C56:C60"/>
    <mergeCell ref="B61:B62"/>
    <mergeCell ref="C61:C62"/>
    <mergeCell ref="A63:A74"/>
    <mergeCell ref="B63:B67"/>
    <mergeCell ref="C63:C67"/>
    <mergeCell ref="B68:B72"/>
    <mergeCell ref="C68:C72"/>
    <mergeCell ref="B73:B74"/>
    <mergeCell ref="C73:C74"/>
    <mergeCell ref="A75:A86"/>
    <mergeCell ref="B75:B79"/>
    <mergeCell ref="C75:C79"/>
    <mergeCell ref="B80:B84"/>
    <mergeCell ref="C80:C84"/>
    <mergeCell ref="B85:B86"/>
    <mergeCell ref="C85:C86"/>
    <mergeCell ref="A87:A98"/>
    <mergeCell ref="B87:B91"/>
    <mergeCell ref="C87:C91"/>
    <mergeCell ref="B92:B96"/>
    <mergeCell ref="C92:C96"/>
    <mergeCell ref="B97:B98"/>
    <mergeCell ref="C97:C98"/>
    <mergeCell ref="A99:A110"/>
    <mergeCell ref="B99:B103"/>
    <mergeCell ref="C99:C103"/>
    <mergeCell ref="B104:B108"/>
    <mergeCell ref="C104:C108"/>
    <mergeCell ref="B109:B110"/>
    <mergeCell ref="C109:C110"/>
    <mergeCell ref="A111:A122"/>
    <mergeCell ref="B111:B115"/>
    <mergeCell ref="C111:C115"/>
    <mergeCell ref="B116:B120"/>
    <mergeCell ref="C116:C120"/>
    <mergeCell ref="B121:B122"/>
    <mergeCell ref="C121:C122"/>
    <mergeCell ref="A123:A134"/>
    <mergeCell ref="B123:B127"/>
    <mergeCell ref="C123:C127"/>
    <mergeCell ref="B128:B132"/>
    <mergeCell ref="C128:C132"/>
    <mergeCell ref="B133:B134"/>
    <mergeCell ref="C133:C134"/>
  </mergeCells>
  <pageMargins left="0.7" right="0.7" top="0.75" bottom="0.75" header="0.3" footer="0.3"/>
  <pageSetup paperSize="9" scale="3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O31"/>
  <sheetViews>
    <sheetView zoomScale="85" zoomScaleNormal="85" workbookViewId="0">
      <selection activeCell="J23" sqref="J23"/>
    </sheetView>
  </sheetViews>
  <sheetFormatPr defaultColWidth="9.140625" defaultRowHeight="15" x14ac:dyDescent="0.25"/>
  <cols>
    <col min="1" max="1" width="14.28515625" style="106" customWidth="1"/>
    <col min="2" max="2" width="15.5703125" style="106" bestFit="1" customWidth="1"/>
    <col min="3" max="3" width="17.140625" style="106" bestFit="1" customWidth="1"/>
    <col min="4" max="4" width="14.85546875" style="106" bestFit="1" customWidth="1"/>
    <col min="5" max="5" width="19.42578125" style="106" bestFit="1" customWidth="1"/>
    <col min="6" max="6" width="18.5703125" style="106" customWidth="1"/>
    <col min="7" max="7" width="17" style="106" bestFit="1" customWidth="1"/>
    <col min="8" max="8" width="15.28515625" style="106" bestFit="1" customWidth="1"/>
    <col min="9" max="9" width="24.140625" style="106" bestFit="1" customWidth="1"/>
    <col min="10" max="10" width="30.28515625" style="106" customWidth="1"/>
    <col min="11" max="11" width="17.28515625" style="106" bestFit="1" customWidth="1"/>
    <col min="12" max="12" width="17.28515625" style="1" bestFit="1" customWidth="1"/>
    <col min="13" max="13" width="17.28515625" style="123" bestFit="1" customWidth="1"/>
    <col min="14" max="15" width="17.28515625" style="106" bestFit="1" customWidth="1"/>
    <col min="16" max="16384" width="9.140625" style="106"/>
  </cols>
  <sheetData>
    <row r="1" spans="1:15" ht="27" thickBot="1" x14ac:dyDescent="0.3">
      <c r="A1" s="297" t="s">
        <v>162</v>
      </c>
      <c r="B1" s="298"/>
      <c r="C1" s="298"/>
      <c r="D1" s="298"/>
      <c r="E1" s="298"/>
      <c r="F1" s="298"/>
      <c r="G1" s="298"/>
      <c r="H1" s="298"/>
      <c r="I1" s="298"/>
      <c r="J1" s="298"/>
      <c r="K1" s="298"/>
      <c r="L1" s="298"/>
      <c r="M1" s="299"/>
      <c r="N1" s="158"/>
      <c r="O1" s="158"/>
    </row>
    <row r="2" spans="1:15" ht="15.75" thickBot="1" x14ac:dyDescent="0.3">
      <c r="K2" s="131"/>
      <c r="L2" s="147"/>
      <c r="M2" s="106"/>
    </row>
    <row r="3" spans="1:15" ht="15.75" customHeight="1" x14ac:dyDescent="0.25">
      <c r="I3" s="282" t="s">
        <v>115</v>
      </c>
      <c r="J3" s="278" t="s">
        <v>208</v>
      </c>
    </row>
    <row r="4" spans="1:15" ht="15.75" customHeight="1" thickBot="1" x14ac:dyDescent="0.3">
      <c r="I4" s="283"/>
      <c r="J4" s="279"/>
    </row>
    <row r="5" spans="1:15" ht="15.75" customHeight="1" x14ac:dyDescent="0.25">
      <c r="I5" s="159" t="s">
        <v>37</v>
      </c>
      <c r="J5" s="126"/>
    </row>
    <row r="6" spans="1:15" ht="15" customHeight="1" x14ac:dyDescent="0.25">
      <c r="I6" s="160" t="s">
        <v>20</v>
      </c>
      <c r="J6" s="127"/>
    </row>
    <row r="7" spans="1:15" ht="15" customHeight="1" x14ac:dyDescent="0.25">
      <c r="I7" s="160" t="s">
        <v>123</v>
      </c>
      <c r="J7" s="127"/>
    </row>
    <row r="8" spans="1:15" ht="15" customHeight="1" x14ac:dyDescent="0.25">
      <c r="I8" s="160" t="s">
        <v>124</v>
      </c>
      <c r="J8" s="127"/>
    </row>
    <row r="9" spans="1:15" ht="15" customHeight="1" thickBot="1" x14ac:dyDescent="0.3">
      <c r="I9" s="160" t="s">
        <v>40</v>
      </c>
      <c r="J9" s="127"/>
    </row>
    <row r="10" spans="1:15" ht="15" customHeight="1" thickBot="1" x14ac:dyDescent="0.3">
      <c r="B10" s="280" t="s">
        <v>110</v>
      </c>
      <c r="C10" s="281"/>
      <c r="D10" s="280" t="s">
        <v>111</v>
      </c>
      <c r="E10" s="281"/>
      <c r="F10" s="280" t="s">
        <v>112</v>
      </c>
      <c r="G10" s="281"/>
      <c r="I10" s="160" t="s">
        <v>21</v>
      </c>
      <c r="J10" s="127"/>
    </row>
    <row r="11" spans="1:15" ht="15" customHeight="1" thickBot="1" x14ac:dyDescent="0.3">
      <c r="B11" s="130" t="s">
        <v>183</v>
      </c>
      <c r="C11" s="130" t="s">
        <v>117</v>
      </c>
      <c r="D11" s="130" t="s">
        <v>118</v>
      </c>
      <c r="E11" s="130" t="s">
        <v>117</v>
      </c>
      <c r="F11" s="170" t="s">
        <v>119</v>
      </c>
      <c r="G11" s="130" t="s">
        <v>117</v>
      </c>
      <c r="I11" s="160" t="s">
        <v>41</v>
      </c>
      <c r="J11" s="127"/>
    </row>
    <row r="12" spans="1:15" ht="15" customHeight="1" thickBot="1" x14ac:dyDescent="0.3">
      <c r="B12" s="155"/>
      <c r="C12" s="155"/>
      <c r="D12" s="155"/>
      <c r="E12" s="155"/>
      <c r="F12" s="156"/>
      <c r="G12" s="157"/>
      <c r="I12" s="161" t="s">
        <v>42</v>
      </c>
      <c r="J12" s="128"/>
    </row>
    <row r="13" spans="1:15" ht="15" customHeight="1" x14ac:dyDescent="0.25">
      <c r="A13" s="129" t="s">
        <v>107</v>
      </c>
      <c r="B13" s="131" t="s">
        <v>105</v>
      </c>
      <c r="C13" s="131" t="s">
        <v>106</v>
      </c>
      <c r="D13" s="131" t="s">
        <v>113</v>
      </c>
      <c r="E13" s="131" t="s">
        <v>114</v>
      </c>
      <c r="F13" s="133" t="s">
        <v>113</v>
      </c>
      <c r="G13" s="133" t="s">
        <v>114</v>
      </c>
      <c r="J13" s="2">
        <v>10000</v>
      </c>
      <c r="K13" s="123"/>
      <c r="L13" s="106"/>
      <c r="M13" s="106"/>
    </row>
    <row r="14" spans="1:15" ht="15.75" customHeight="1" x14ac:dyDescent="0.25">
      <c r="J14" s="1"/>
      <c r="K14" s="123"/>
      <c r="L14" s="106"/>
      <c r="M14" s="106"/>
    </row>
    <row r="15" spans="1:15" ht="15.75" customHeight="1" thickBot="1" x14ac:dyDescent="0.3">
      <c r="K15" s="132"/>
      <c r="L15" s="132"/>
      <c r="M15" s="132"/>
    </row>
    <row r="16" spans="1:15" s="23" customFormat="1" ht="24" thickBot="1" x14ac:dyDescent="0.3">
      <c r="A16" s="272" t="s">
        <v>125</v>
      </c>
      <c r="B16" s="273"/>
      <c r="C16" s="273"/>
      <c r="D16" s="273"/>
      <c r="E16" s="273"/>
      <c r="F16" s="273"/>
      <c r="G16" s="273"/>
      <c r="H16" s="273"/>
      <c r="I16" s="273"/>
      <c r="J16" s="273"/>
      <c r="K16" s="273"/>
      <c r="L16" s="273"/>
      <c r="M16" s="274"/>
    </row>
    <row r="17" spans="1:13" ht="15.75" thickBot="1" x14ac:dyDescent="0.3">
      <c r="L17" s="106"/>
      <c r="M17" s="106"/>
    </row>
    <row r="18" spans="1:13" ht="45.75" thickBot="1" x14ac:dyDescent="0.3">
      <c r="A18" s="192" t="s">
        <v>131</v>
      </c>
      <c r="B18" s="192" t="s">
        <v>132</v>
      </c>
      <c r="C18" s="193" t="s">
        <v>134</v>
      </c>
      <c r="D18" s="193" t="s">
        <v>133</v>
      </c>
      <c r="E18" s="193" t="s">
        <v>179</v>
      </c>
      <c r="F18" s="194" t="s">
        <v>160</v>
      </c>
      <c r="G18" s="193" t="s">
        <v>159</v>
      </c>
      <c r="K18" s="1"/>
      <c r="L18" s="123"/>
      <c r="M18" s="106"/>
    </row>
    <row r="19" spans="1:13" x14ac:dyDescent="0.25">
      <c r="A19" s="153" t="s">
        <v>129</v>
      </c>
      <c r="B19" s="171"/>
      <c r="C19" s="204" t="s">
        <v>138</v>
      </c>
      <c r="D19" s="171"/>
      <c r="E19" s="205" t="s">
        <v>147</v>
      </c>
      <c r="F19" s="171"/>
      <c r="G19" s="206" t="s">
        <v>129</v>
      </c>
      <c r="K19" s="1"/>
      <c r="L19" s="123"/>
      <c r="M19" s="106"/>
    </row>
    <row r="20" spans="1:13" x14ac:dyDescent="0.25">
      <c r="A20" s="164" t="s">
        <v>130</v>
      </c>
      <c r="B20" s="163"/>
      <c r="C20" s="197" t="s">
        <v>139</v>
      </c>
      <c r="D20" s="163"/>
      <c r="E20" s="202" t="s">
        <v>147</v>
      </c>
      <c r="F20" s="163"/>
      <c r="G20" s="200" t="s">
        <v>130</v>
      </c>
      <c r="K20" s="1"/>
      <c r="L20" s="123"/>
      <c r="M20" s="106"/>
    </row>
    <row r="21" spans="1:13" x14ac:dyDescent="0.25">
      <c r="A21" s="195" t="s">
        <v>126</v>
      </c>
      <c r="B21" s="196"/>
      <c r="C21" s="198" t="s">
        <v>135</v>
      </c>
      <c r="D21" s="196"/>
      <c r="E21" s="203" t="s">
        <v>147</v>
      </c>
      <c r="F21" s="196"/>
      <c r="G21" s="201" t="s">
        <v>155</v>
      </c>
      <c r="K21" s="1"/>
      <c r="L21" s="123"/>
      <c r="M21" s="106"/>
    </row>
    <row r="22" spans="1:13" x14ac:dyDescent="0.25">
      <c r="A22" s="148" t="s">
        <v>127</v>
      </c>
      <c r="B22" s="172"/>
      <c r="C22" s="152" t="s">
        <v>136</v>
      </c>
      <c r="D22" s="172"/>
      <c r="E22" s="34" t="s">
        <v>147</v>
      </c>
      <c r="F22" s="172"/>
      <c r="G22" s="199" t="s">
        <v>140</v>
      </c>
      <c r="K22" s="1"/>
      <c r="L22" s="123"/>
      <c r="M22" s="106"/>
    </row>
    <row r="23" spans="1:13" x14ac:dyDescent="0.25">
      <c r="A23" s="148" t="s">
        <v>128</v>
      </c>
      <c r="B23" s="172"/>
      <c r="C23" s="152" t="s">
        <v>137</v>
      </c>
      <c r="D23" s="172"/>
      <c r="E23" s="34" t="s">
        <v>147</v>
      </c>
      <c r="F23" s="172"/>
      <c r="G23" s="199" t="s">
        <v>141</v>
      </c>
      <c r="K23" s="1"/>
      <c r="L23" s="123"/>
      <c r="M23" s="106"/>
    </row>
    <row r="24" spans="1:13" x14ac:dyDescent="0.25">
      <c r="A24" s="148" t="s">
        <v>129</v>
      </c>
      <c r="B24" s="172"/>
      <c r="C24" s="152" t="s">
        <v>138</v>
      </c>
      <c r="D24" s="172"/>
      <c r="E24" s="34" t="s">
        <v>147</v>
      </c>
      <c r="F24" s="172"/>
      <c r="G24" s="199" t="s">
        <v>142</v>
      </c>
      <c r="K24" s="1"/>
      <c r="L24" s="123"/>
      <c r="M24" s="106"/>
    </row>
    <row r="25" spans="1:13" ht="15" customHeight="1" x14ac:dyDescent="0.25">
      <c r="A25" s="164" t="s">
        <v>130</v>
      </c>
      <c r="B25" s="163"/>
      <c r="C25" s="197" t="s">
        <v>139</v>
      </c>
      <c r="D25" s="163"/>
      <c r="E25" s="202" t="s">
        <v>147</v>
      </c>
      <c r="F25" s="163"/>
      <c r="G25" s="200" t="s">
        <v>143</v>
      </c>
      <c r="K25" s="1"/>
      <c r="L25" s="123"/>
      <c r="M25" s="106"/>
    </row>
    <row r="26" spans="1:13" x14ac:dyDescent="0.25">
      <c r="A26" s="148" t="s">
        <v>126</v>
      </c>
      <c r="B26" s="172"/>
      <c r="C26" s="152" t="s">
        <v>135</v>
      </c>
      <c r="D26" s="172"/>
      <c r="E26" s="34" t="s">
        <v>147</v>
      </c>
      <c r="F26" s="172"/>
      <c r="G26" s="199" t="s">
        <v>144</v>
      </c>
      <c r="K26" s="1"/>
      <c r="L26" s="123"/>
      <c r="M26" s="106"/>
    </row>
    <row r="27" spans="1:13" x14ac:dyDescent="0.25">
      <c r="A27" s="148" t="s">
        <v>127</v>
      </c>
      <c r="B27" s="172"/>
      <c r="C27" s="152" t="s">
        <v>136</v>
      </c>
      <c r="D27" s="172"/>
      <c r="E27" s="34" t="s">
        <v>147</v>
      </c>
      <c r="F27" s="172"/>
      <c r="G27" s="199" t="s">
        <v>145</v>
      </c>
      <c r="K27" s="1"/>
      <c r="L27" s="123"/>
      <c r="M27" s="106"/>
    </row>
    <row r="28" spans="1:13" ht="14.25" customHeight="1" x14ac:dyDescent="0.25">
      <c r="A28" s="148" t="s">
        <v>128</v>
      </c>
      <c r="B28" s="172"/>
      <c r="C28" s="152" t="s">
        <v>137</v>
      </c>
      <c r="D28" s="172"/>
      <c r="E28" s="34" t="s">
        <v>147</v>
      </c>
      <c r="F28" s="172"/>
      <c r="G28" s="199" t="s">
        <v>154</v>
      </c>
      <c r="K28" s="1"/>
      <c r="L28" s="123"/>
      <c r="M28" s="106"/>
    </row>
    <row r="29" spans="1:13" x14ac:dyDescent="0.25">
      <c r="A29" s="148" t="s">
        <v>129</v>
      </c>
      <c r="B29" s="172"/>
      <c r="C29" s="152" t="s">
        <v>138</v>
      </c>
      <c r="D29" s="172"/>
      <c r="E29" s="34" t="s">
        <v>147</v>
      </c>
      <c r="F29" s="172"/>
      <c r="G29" s="199" t="s">
        <v>153</v>
      </c>
      <c r="K29" s="1"/>
      <c r="L29" s="123"/>
      <c r="M29" s="106"/>
    </row>
    <row r="30" spans="1:13" ht="15.75" thickBot="1" x14ac:dyDescent="0.3">
      <c r="A30" s="150" t="s">
        <v>130</v>
      </c>
      <c r="B30" s="173"/>
      <c r="C30" s="207" t="s">
        <v>139</v>
      </c>
      <c r="D30" s="173"/>
      <c r="E30" s="208" t="s">
        <v>147</v>
      </c>
      <c r="F30" s="173"/>
      <c r="G30" s="209" t="s">
        <v>152</v>
      </c>
      <c r="K30" s="1"/>
      <c r="L30" s="123"/>
      <c r="M30" s="106"/>
    </row>
    <row r="31" spans="1:13" x14ac:dyDescent="0.25">
      <c r="L31" s="106"/>
      <c r="M31" s="106"/>
    </row>
  </sheetData>
  <mergeCells count="7">
    <mergeCell ref="A16:M16"/>
    <mergeCell ref="A1:M1"/>
    <mergeCell ref="I3:I4"/>
    <mergeCell ref="J3:J4"/>
    <mergeCell ref="B10:C10"/>
    <mergeCell ref="D10:E10"/>
    <mergeCell ref="F10:G10"/>
  </mergeCells>
  <pageMargins left="0.7" right="0.7" top="0.75" bottom="0.75" header="0.3" footer="0.3"/>
  <pageSetup paperSize="9" scale="3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L108"/>
  <sheetViews>
    <sheetView zoomScale="85" zoomScaleNormal="85" workbookViewId="0">
      <selection activeCell="C20" sqref="C20:C24"/>
    </sheetView>
  </sheetViews>
  <sheetFormatPr defaultColWidth="9.140625" defaultRowHeight="15" x14ac:dyDescent="0.25"/>
  <cols>
    <col min="1" max="1" width="24.28515625" style="106" customWidth="1"/>
    <col min="2" max="2" width="17.28515625" style="106" bestFit="1" customWidth="1"/>
    <col min="3" max="3" width="17.85546875" style="106" bestFit="1" customWidth="1"/>
    <col min="4" max="4" width="18" style="106" bestFit="1" customWidth="1"/>
    <col min="5" max="5" width="13.7109375" style="106" bestFit="1" customWidth="1"/>
    <col min="6" max="6" width="18.28515625" style="106" customWidth="1"/>
    <col min="7" max="7" width="17.28515625" style="106" bestFit="1" customWidth="1"/>
    <col min="8" max="9" width="14.42578125" style="106" customWidth="1"/>
    <col min="10" max="10" width="17.28515625" style="106" bestFit="1" customWidth="1"/>
    <col min="11" max="11" width="14.5703125" style="1" customWidth="1"/>
    <col min="12" max="12" width="11.28515625" style="123" bestFit="1" customWidth="1"/>
    <col min="13" max="13" width="13.140625" style="106" bestFit="1" customWidth="1"/>
    <col min="14" max="14" width="16.7109375" style="106" customWidth="1"/>
    <col min="15" max="16384" width="9.140625" style="106"/>
  </cols>
  <sheetData>
    <row r="1" spans="1:12" ht="15.75" thickBot="1" x14ac:dyDescent="0.3">
      <c r="A1" s="191" t="s">
        <v>115</v>
      </c>
      <c r="B1" s="191" t="s">
        <v>104</v>
      </c>
      <c r="C1" s="191" t="s">
        <v>108</v>
      </c>
      <c r="D1" s="191" t="s">
        <v>109</v>
      </c>
      <c r="E1" s="131"/>
      <c r="F1" s="131"/>
      <c r="G1" s="132"/>
      <c r="H1" s="133"/>
      <c r="I1" s="133"/>
      <c r="J1" s="132"/>
      <c r="K1" s="106"/>
      <c r="L1" s="106"/>
    </row>
    <row r="2" spans="1:12" x14ac:dyDescent="0.25">
      <c r="A2" s="159" t="s">
        <v>37</v>
      </c>
      <c r="B2" s="204" t="e">
        <f>'Data for calib. SM B'!J5*('Data for calib. SM B'!$B$12/('Data for calib. SM B'!$B$12+'Data for calib. SM B'!$C$12))</f>
        <v>#DIV/0!</v>
      </c>
      <c r="C2" s="154" t="e">
        <f>B2*('Data for calib. SM B'!$D$12/('Data for calib. SM B'!$D$12+'Data for calib. SM B'!$E$12))</f>
        <v>#DIV/0!</v>
      </c>
      <c r="D2" s="218" t="e">
        <f>C2*('Data for calib. SM B'!$F$12/('Data for calib. SM B'!$F$12+'Data for calib. SM B'!$G$12))</f>
        <v>#DIV/0!</v>
      </c>
      <c r="K2" s="106"/>
      <c r="L2" s="106"/>
    </row>
    <row r="3" spans="1:12" x14ac:dyDescent="0.25">
      <c r="A3" s="160" t="s">
        <v>20</v>
      </c>
      <c r="B3" s="152" t="e">
        <f>'Data for calib. SM B'!J6*('Data for calib. SM B'!$B$12/('Data for calib. SM B'!$B$12+'Data for calib. SM B'!$C$12))</f>
        <v>#DIV/0!</v>
      </c>
      <c r="C3" s="149" t="e">
        <f>B3*('Data for calib. SM B'!$D$12/('Data for calib. SM B'!$D$12+'Data for calib. SM B'!$E$12))</f>
        <v>#DIV/0!</v>
      </c>
      <c r="D3" s="219" t="e">
        <f>C3*('Data for calib. SM B'!$F$12/('Data for calib. SM B'!$F$12+'Data for calib. SM B'!$G$12))</f>
        <v>#DIV/0!</v>
      </c>
      <c r="K3" s="106"/>
      <c r="L3" s="106"/>
    </row>
    <row r="4" spans="1:12" x14ac:dyDescent="0.25">
      <c r="A4" s="160" t="s">
        <v>123</v>
      </c>
      <c r="B4" s="152" t="e">
        <f>'Data for calib. SM B'!J7*('Data for calib. SM B'!$B$12/('Data for calib. SM B'!$B$12+'Data for calib. SM B'!$C$12))</f>
        <v>#DIV/0!</v>
      </c>
      <c r="C4" s="149" t="e">
        <f>B4*('Data for calib. SM B'!$D$12/('Data for calib. SM B'!$D$12+'Data for calib. SM B'!$E$12))</f>
        <v>#DIV/0!</v>
      </c>
      <c r="D4" s="219" t="e">
        <f>C4*('Data for calib. SM B'!$F$12/('Data for calib. SM B'!$F$12+'Data for calib. SM B'!$G$12))</f>
        <v>#DIV/0!</v>
      </c>
      <c r="K4" s="106"/>
      <c r="L4" s="106"/>
    </row>
    <row r="5" spans="1:12" x14ac:dyDescent="0.25">
      <c r="A5" s="160" t="s">
        <v>124</v>
      </c>
      <c r="B5" s="152" t="e">
        <f>'Data for calib. SM B'!J8*('Data for calib. SM B'!$B$12/('Data for calib. SM B'!$B$12+'Data for calib. SM B'!$C$12))</f>
        <v>#DIV/0!</v>
      </c>
      <c r="C5" s="149" t="e">
        <f>B5*('Data for calib. SM B'!$D$12/('Data for calib. SM B'!$D$12+'Data for calib. SM B'!$E$12))</f>
        <v>#DIV/0!</v>
      </c>
      <c r="D5" s="219" t="e">
        <f>C5*('Data for calib. SM B'!$F$12/('Data for calib. SM B'!$F$12+'Data for calib. SM B'!$G$12))</f>
        <v>#DIV/0!</v>
      </c>
      <c r="K5" s="106"/>
      <c r="L5" s="106"/>
    </row>
    <row r="6" spans="1:12" ht="14.25" customHeight="1" x14ac:dyDescent="0.25">
      <c r="A6" s="160" t="s">
        <v>40</v>
      </c>
      <c r="B6" s="152" t="e">
        <f>'Data for calib. SM B'!J9*('Data for calib. SM B'!$B$12/('Data for calib. SM B'!$B$12+'Data for calib. SM B'!$C$12))</f>
        <v>#DIV/0!</v>
      </c>
      <c r="C6" s="149" t="e">
        <f>B6*('Data for calib. SM B'!$D$12/('Data for calib. SM B'!$D$12+'Data for calib. SM B'!$E$12))</f>
        <v>#DIV/0!</v>
      </c>
      <c r="D6" s="219" t="e">
        <f>C6*('Data for calib. SM B'!$F$12/('Data for calib. SM B'!$F$12+'Data for calib. SM B'!$G$12))</f>
        <v>#DIV/0!</v>
      </c>
      <c r="K6" s="106"/>
      <c r="L6" s="106"/>
    </row>
    <row r="7" spans="1:12" x14ac:dyDescent="0.25">
      <c r="A7" s="160" t="s">
        <v>21</v>
      </c>
      <c r="B7" s="152" t="e">
        <f>'Data for calib. SM B'!J10*('Data for calib. SM B'!$B$12/('Data for calib. SM B'!$B$12+'Data for calib. SM B'!$C$12))</f>
        <v>#DIV/0!</v>
      </c>
      <c r="C7" s="149" t="e">
        <f>B7*('Data for calib. SM B'!$D$12/('Data for calib. SM B'!$D$12+'Data for calib. SM B'!$E$12))</f>
        <v>#DIV/0!</v>
      </c>
      <c r="D7" s="219" t="e">
        <f>C7*('Data for calib. SM B'!$F$12/('Data for calib. SM B'!$F$12+'Data for calib. SM B'!$G$12))</f>
        <v>#DIV/0!</v>
      </c>
      <c r="K7" s="106"/>
      <c r="L7" s="106"/>
    </row>
    <row r="8" spans="1:12" x14ac:dyDescent="0.25">
      <c r="A8" s="160" t="s">
        <v>41</v>
      </c>
      <c r="B8" s="152" t="e">
        <f>'Data for calib. SM B'!J11*('Data for calib. SM B'!$B$12/('Data for calib. SM B'!$B$12+'Data for calib. SM B'!$C$12))</f>
        <v>#DIV/0!</v>
      </c>
      <c r="C8" s="149" t="e">
        <f>B8*('Data for calib. SM B'!$D$12/('Data for calib. SM B'!$D$12+'Data for calib. SM B'!$E$12))</f>
        <v>#DIV/0!</v>
      </c>
      <c r="D8" s="219" t="e">
        <f>C8*('Data for calib. SM B'!$F$12/('Data for calib. SM B'!$F$12+'Data for calib. SM B'!$G$12))</f>
        <v>#DIV/0!</v>
      </c>
      <c r="K8" s="106"/>
      <c r="L8" s="106"/>
    </row>
    <row r="9" spans="1:12" ht="15.75" thickBot="1" x14ac:dyDescent="0.3">
      <c r="A9" s="161" t="s">
        <v>42</v>
      </c>
      <c r="B9" s="207" t="e">
        <f>'Data for calib. SM B'!J12*('Data for calib. SM B'!$B$12/('Data for calib. SM B'!$B$12+'Data for calib. SM B'!$C$12))</f>
        <v>#DIV/0!</v>
      </c>
      <c r="C9" s="151" t="e">
        <f>B9*('Data for calib. SM B'!$D$12/('Data for calib. SM B'!$D$12+'Data for calib. SM B'!$E$12))</f>
        <v>#DIV/0!</v>
      </c>
      <c r="D9" s="220" t="e">
        <f>C9*('Data for calib. SM B'!$F$12/('Data for calib. SM B'!$F$12+'Data for calib. SM B'!$G$12))</f>
        <v>#DIV/0!</v>
      </c>
      <c r="K9" s="106"/>
      <c r="L9" s="106"/>
    </row>
    <row r="10" spans="1:12" x14ac:dyDescent="0.25">
      <c r="K10" s="106"/>
      <c r="L10" s="106"/>
    </row>
    <row r="11" spans="1:12" ht="15" customHeight="1" thickBot="1" x14ac:dyDescent="0.3">
      <c r="K11" s="106"/>
      <c r="L11" s="106"/>
    </row>
    <row r="12" spans="1:12" ht="30.75" thickBot="1" x14ac:dyDescent="0.3">
      <c r="A12" s="191" t="s">
        <v>115</v>
      </c>
      <c r="B12" s="192" t="s">
        <v>103</v>
      </c>
      <c r="C12" s="193" t="s">
        <v>116</v>
      </c>
      <c r="D12" s="194" t="s">
        <v>151</v>
      </c>
      <c r="E12" s="193" t="s">
        <v>146</v>
      </c>
      <c r="F12" s="193" t="s">
        <v>161</v>
      </c>
      <c r="K12" s="106"/>
      <c r="L12" s="106"/>
    </row>
    <row r="13" spans="1:12" x14ac:dyDescent="0.25">
      <c r="A13" s="284" t="s">
        <v>37</v>
      </c>
      <c r="B13" s="287" t="s">
        <v>99</v>
      </c>
      <c r="C13" s="290" t="e">
        <f>D2</f>
        <v>#DIV/0!</v>
      </c>
      <c r="D13" s="210">
        <f>SUM('Data for calib. SM B'!$B$19,'Data for calib. SM B'!$D$19,'Data for calib. SM B'!$F$19)</f>
        <v>0</v>
      </c>
      <c r="E13" s="221" t="e">
        <f>'Data for calib. SM B'!$F$19*Sample1!$B$59/D13</f>
        <v>#DIV/0!</v>
      </c>
      <c r="F13" s="221" t="e">
        <f>C13*'Data for calib. SM B'!$B$19/D13</f>
        <v>#DIV/0!</v>
      </c>
      <c r="K13" s="106"/>
      <c r="L13" s="106"/>
    </row>
    <row r="14" spans="1:12" x14ac:dyDescent="0.25">
      <c r="A14" s="285"/>
      <c r="B14" s="288"/>
      <c r="C14" s="291"/>
      <c r="D14" s="211">
        <f>SUM('Data for calib. SM B'!$B$20,'Data for calib. SM B'!$D$20,'Data for calib. SM B'!$F$20)</f>
        <v>0</v>
      </c>
      <c r="E14" s="223" t="e">
        <f>'Data for calib. SM B'!$F$20*Sample1!$B$59/D14</f>
        <v>#DIV/0!</v>
      </c>
      <c r="F14" s="223" t="e">
        <f>C13*'Data for calib. SM B'!$B$20/D14</f>
        <v>#DIV/0!</v>
      </c>
      <c r="K14" s="106"/>
      <c r="L14" s="106"/>
    </row>
    <row r="15" spans="1:12" x14ac:dyDescent="0.25">
      <c r="A15" s="285"/>
      <c r="B15" s="293" t="s">
        <v>100</v>
      </c>
      <c r="C15" s="294" t="e">
        <f>C2</f>
        <v>#DIV/0!</v>
      </c>
      <c r="D15" s="120">
        <f>SUM('Data for calib. SM B'!$B$21,'Data for calib. SM B'!$D$21,'Data for calib. SM B'!$F$21)</f>
        <v>0</v>
      </c>
      <c r="E15" s="222" t="e">
        <f>'Data for calib. SM B'!$F$21*Sample1!$B$59/D15</f>
        <v>#DIV/0!</v>
      </c>
      <c r="F15" s="222" t="e">
        <f>C15*'Data for calib. SM B'!$B$21/D15</f>
        <v>#DIV/0!</v>
      </c>
      <c r="K15" s="106"/>
      <c r="L15" s="106"/>
    </row>
    <row r="16" spans="1:12" x14ac:dyDescent="0.25">
      <c r="A16" s="285"/>
      <c r="B16" s="288"/>
      <c r="C16" s="291"/>
      <c r="D16" s="120">
        <f>SUM('Data for calib. SM B'!$B$22,'Data for calib. SM B'!$D$22,'Data for calib. SM B'!$F$22)</f>
        <v>0</v>
      </c>
      <c r="E16" s="222" t="e">
        <f>'Data for calib. SM B'!$F$22*Sample1!$B$59/D16</f>
        <v>#DIV/0!</v>
      </c>
      <c r="F16" s="222" t="e">
        <f>C15*'Data for calib. SM B'!$B$22/D16</f>
        <v>#DIV/0!</v>
      </c>
      <c r="K16" s="106"/>
      <c r="L16" s="106"/>
    </row>
    <row r="17" spans="1:12" x14ac:dyDescent="0.25">
      <c r="A17" s="285"/>
      <c r="B17" s="288"/>
      <c r="C17" s="291"/>
      <c r="D17" s="120">
        <f>SUM('Data for calib. SM B'!$B$23,'Data for calib. SM B'!$D$23,'Data for calib. SM B'!$F$23)</f>
        <v>0</v>
      </c>
      <c r="E17" s="222" t="e">
        <f>'Data for calib. SM B'!$F$23*Sample1!$B$59/D17</f>
        <v>#DIV/0!</v>
      </c>
      <c r="F17" s="222" t="e">
        <f>C15*'Data for calib. SM B'!$B$23/D17</f>
        <v>#DIV/0!</v>
      </c>
      <c r="K17" s="106"/>
      <c r="L17" s="106"/>
    </row>
    <row r="18" spans="1:12" x14ac:dyDescent="0.25">
      <c r="A18" s="285"/>
      <c r="B18" s="288"/>
      <c r="C18" s="291"/>
      <c r="D18" s="120">
        <f>SUM('Data for calib. SM B'!$B$24,'Data for calib. SM B'!$D$24,'Data for calib. SM B'!$F$24)</f>
        <v>0</v>
      </c>
      <c r="E18" s="222" t="e">
        <f>'Data for calib. SM B'!$F$24*Sample1!$B$59/D18</f>
        <v>#DIV/0!</v>
      </c>
      <c r="F18" s="222" t="e">
        <f>C15*'Data for calib. SM B'!$B$24/D18</f>
        <v>#DIV/0!</v>
      </c>
      <c r="K18" s="106"/>
      <c r="L18" s="106"/>
    </row>
    <row r="19" spans="1:12" x14ac:dyDescent="0.25">
      <c r="A19" s="285"/>
      <c r="B19" s="289"/>
      <c r="C19" s="292"/>
      <c r="D19" s="121">
        <f>SUM('Data for calib. SM B'!$B$25,'Data for calib. SM B'!$D$25,'Data for calib. SM B'!$F$25)</f>
        <v>0</v>
      </c>
      <c r="E19" s="223" t="e">
        <f>'Data for calib. SM B'!$F$25*Sample1!$B$59/D19</f>
        <v>#DIV/0!</v>
      </c>
      <c r="F19" s="223" t="e">
        <f>C15*'Data for calib. SM B'!$B$25/D19</f>
        <v>#DIV/0!</v>
      </c>
      <c r="K19" s="106"/>
      <c r="L19" s="106"/>
    </row>
    <row r="20" spans="1:12" x14ac:dyDescent="0.25">
      <c r="A20" s="285"/>
      <c r="B20" s="293" t="s">
        <v>101</v>
      </c>
      <c r="C20" s="294" t="e">
        <f>B2</f>
        <v>#DIV/0!</v>
      </c>
      <c r="D20" s="120">
        <f>SUM('Data for calib. SM B'!$B$26,'Data for calib. SM B'!$D$26,'Data for calib. SM B'!$F$26)</f>
        <v>0</v>
      </c>
      <c r="E20" s="222" t="e">
        <f>'Data for calib. SM B'!$F$26*Sample1!$B$59/D20</f>
        <v>#DIV/0!</v>
      </c>
      <c r="F20" s="222" t="e">
        <f>C20*'Data for calib. SM B'!$B$26/D20</f>
        <v>#DIV/0!</v>
      </c>
      <c r="K20" s="106"/>
      <c r="L20" s="106"/>
    </row>
    <row r="21" spans="1:12" x14ac:dyDescent="0.25">
      <c r="A21" s="285"/>
      <c r="B21" s="288"/>
      <c r="C21" s="291"/>
      <c r="D21" s="120">
        <f>SUM('Data for calib. SM B'!$B$27,'Data for calib. SM B'!$D$27,'Data for calib. SM B'!$F$27)</f>
        <v>0</v>
      </c>
      <c r="E21" s="222" t="e">
        <f>'Data for calib. SM B'!$F$27*Sample1!$B$59/D21</f>
        <v>#DIV/0!</v>
      </c>
      <c r="F21" s="222" t="e">
        <f>C20*'Data for calib. SM B'!$B$27/D21</f>
        <v>#DIV/0!</v>
      </c>
      <c r="K21" s="106"/>
      <c r="L21" s="106"/>
    </row>
    <row r="22" spans="1:12" x14ac:dyDescent="0.25">
      <c r="A22" s="285"/>
      <c r="B22" s="288"/>
      <c r="C22" s="291"/>
      <c r="D22" s="120">
        <f>SUM('Data for calib. SM B'!$B$28,'Data for calib. SM B'!$D$28,'Data for calib. SM B'!$F$28)</f>
        <v>0</v>
      </c>
      <c r="E22" s="222" t="e">
        <f>'Data for calib. SM B'!$F$28*Sample1!$B$59/D22</f>
        <v>#DIV/0!</v>
      </c>
      <c r="F22" s="222" t="e">
        <f>C20*'Data for calib. SM B'!$B$28/D22</f>
        <v>#DIV/0!</v>
      </c>
      <c r="K22" s="106"/>
      <c r="L22" s="106"/>
    </row>
    <row r="23" spans="1:12" x14ac:dyDescent="0.25">
      <c r="A23" s="285"/>
      <c r="B23" s="288"/>
      <c r="C23" s="291"/>
      <c r="D23" s="120">
        <f>SUM('Data for calib. SM B'!$B$29,'Data for calib. SM B'!$D$29,'Data for calib. SM B'!$F$29)</f>
        <v>0</v>
      </c>
      <c r="E23" s="222" t="e">
        <f>'Data for calib. SM B'!$F$29*Sample1!$B$59/D23</f>
        <v>#DIV/0!</v>
      </c>
      <c r="F23" s="222" t="e">
        <f>C20*'Data for calib. SM B'!$B$29/D23</f>
        <v>#DIV/0!</v>
      </c>
      <c r="K23" s="106"/>
      <c r="L23" s="106"/>
    </row>
    <row r="24" spans="1:12" ht="15.75" thickBot="1" x14ac:dyDescent="0.3">
      <c r="A24" s="286"/>
      <c r="B24" s="295"/>
      <c r="C24" s="296"/>
      <c r="D24" s="138">
        <f>SUM('Data for calib. SM B'!$B$30,'Data for calib. SM B'!$D$30,'Data for calib. SM B'!$F$30)</f>
        <v>0</v>
      </c>
      <c r="E24" s="224" t="e">
        <f>'Data for calib. SM B'!$F$30*Sample1!$B$59/D24</f>
        <v>#DIV/0!</v>
      </c>
      <c r="F24" s="224" t="e">
        <f>C20*'Data for calib. SM B'!$B$30/D24</f>
        <v>#DIV/0!</v>
      </c>
      <c r="K24" s="106"/>
      <c r="L24" s="106"/>
    </row>
    <row r="25" spans="1:12" x14ac:dyDescent="0.25">
      <c r="A25" s="284" t="s">
        <v>20</v>
      </c>
      <c r="B25" s="287" t="s">
        <v>99</v>
      </c>
      <c r="C25" s="290" t="e">
        <f>D3</f>
        <v>#DIV/0!</v>
      </c>
      <c r="D25" s="210">
        <f>SUM('Data for calib. SM B'!$B$19,'Data for calib. SM B'!$D$19,'Data for calib. SM B'!$F$19)</f>
        <v>0</v>
      </c>
      <c r="E25" s="221" t="e">
        <f>'Data for calib. SM B'!$F$19*Sample1!$B$59/D25</f>
        <v>#DIV/0!</v>
      </c>
      <c r="F25" s="221" t="e">
        <f>C25*'Data for calib. SM B'!$B$19/D25</f>
        <v>#DIV/0!</v>
      </c>
    </row>
    <row r="26" spans="1:12" x14ac:dyDescent="0.25">
      <c r="A26" s="285"/>
      <c r="B26" s="288"/>
      <c r="C26" s="291"/>
      <c r="D26" s="211">
        <f>SUM('Data for calib. SM B'!$B$20,'Data for calib. SM B'!$D$20,'Data for calib. SM B'!$F$20)</f>
        <v>0</v>
      </c>
      <c r="E26" s="223" t="e">
        <f>'Data for calib. SM B'!$F$20*Sample1!$B$59/D26</f>
        <v>#DIV/0!</v>
      </c>
      <c r="F26" s="223" t="e">
        <f>C25*'Data for calib. SM B'!$B$20/D26</f>
        <v>#DIV/0!</v>
      </c>
    </row>
    <row r="27" spans="1:12" x14ac:dyDescent="0.25">
      <c r="A27" s="285"/>
      <c r="B27" s="293" t="s">
        <v>100</v>
      </c>
      <c r="C27" s="294" t="e">
        <f>C3</f>
        <v>#DIV/0!</v>
      </c>
      <c r="D27" s="120">
        <f>SUM('Data for calib. SM B'!$B$21,'Data for calib. SM B'!$D$21,'Data for calib. SM B'!$F$21)</f>
        <v>0</v>
      </c>
      <c r="E27" s="222" t="e">
        <f>'Data for calib. SM B'!$F$21*Sample1!$B$59/D27</f>
        <v>#DIV/0!</v>
      </c>
      <c r="F27" s="222" t="e">
        <f>C27*'Data for calib. SM B'!$B$21/D27</f>
        <v>#DIV/0!</v>
      </c>
    </row>
    <row r="28" spans="1:12" x14ac:dyDescent="0.25">
      <c r="A28" s="285"/>
      <c r="B28" s="288"/>
      <c r="C28" s="291"/>
      <c r="D28" s="120">
        <f>SUM('Data for calib. SM B'!$B$22,'Data for calib. SM B'!$D$22,'Data for calib. SM B'!$F$22)</f>
        <v>0</v>
      </c>
      <c r="E28" s="222" t="e">
        <f>'Data for calib. SM B'!$F$22*Sample1!$B$59/D28</f>
        <v>#DIV/0!</v>
      </c>
      <c r="F28" s="222" t="e">
        <f>C27*'Data for calib. SM B'!$B$22/D28</f>
        <v>#DIV/0!</v>
      </c>
    </row>
    <row r="29" spans="1:12" x14ac:dyDescent="0.25">
      <c r="A29" s="285"/>
      <c r="B29" s="288"/>
      <c r="C29" s="291"/>
      <c r="D29" s="120">
        <f>SUM('Data for calib. SM B'!$B$23,'Data for calib. SM B'!$D$23,'Data for calib. SM B'!$F$23)</f>
        <v>0</v>
      </c>
      <c r="E29" s="222" t="e">
        <f>'Data for calib. SM B'!$F$23*Sample1!$B$59/D29</f>
        <v>#DIV/0!</v>
      </c>
      <c r="F29" s="222" t="e">
        <f>C27*'Data for calib. SM B'!$B$23/D29</f>
        <v>#DIV/0!</v>
      </c>
    </row>
    <row r="30" spans="1:12" x14ac:dyDescent="0.25">
      <c r="A30" s="285"/>
      <c r="B30" s="288"/>
      <c r="C30" s="291"/>
      <c r="D30" s="120">
        <f>SUM('Data for calib. SM B'!$B$24,'Data for calib. SM B'!$D$24,'Data for calib. SM B'!$F$24)</f>
        <v>0</v>
      </c>
      <c r="E30" s="222" t="e">
        <f>'Data for calib. SM B'!$F$24*Sample1!$B$59/D30</f>
        <v>#DIV/0!</v>
      </c>
      <c r="F30" s="222" t="e">
        <f>C27*'Data for calib. SM B'!$B$24/D30</f>
        <v>#DIV/0!</v>
      </c>
    </row>
    <row r="31" spans="1:12" x14ac:dyDescent="0.25">
      <c r="A31" s="285"/>
      <c r="B31" s="289"/>
      <c r="C31" s="292"/>
      <c r="D31" s="121">
        <f>SUM('Data for calib. SM B'!$B$25,'Data for calib. SM B'!$D$25,'Data for calib. SM B'!$F$25)</f>
        <v>0</v>
      </c>
      <c r="E31" s="223" t="e">
        <f>'Data for calib. SM B'!$F$25*Sample1!$B$59/D31</f>
        <v>#DIV/0!</v>
      </c>
      <c r="F31" s="223" t="e">
        <f>C27*'Data for calib. SM B'!$B$25/D31</f>
        <v>#DIV/0!</v>
      </c>
    </row>
    <row r="32" spans="1:12" x14ac:dyDescent="0.25">
      <c r="A32" s="285"/>
      <c r="B32" s="293" t="s">
        <v>101</v>
      </c>
      <c r="C32" s="294" t="e">
        <f>B3</f>
        <v>#DIV/0!</v>
      </c>
      <c r="D32" s="120">
        <f>SUM('Data for calib. SM B'!$B$26,'Data for calib. SM B'!$D$26,'Data for calib. SM B'!$F$26)</f>
        <v>0</v>
      </c>
      <c r="E32" s="222" t="e">
        <f>'Data for calib. SM B'!$F$26*Sample1!$B$59/D32</f>
        <v>#DIV/0!</v>
      </c>
      <c r="F32" s="222" t="e">
        <f>C32*'Data for calib. SM B'!$B$26/D32</f>
        <v>#DIV/0!</v>
      </c>
    </row>
    <row r="33" spans="1:6" x14ac:dyDescent="0.25">
      <c r="A33" s="285"/>
      <c r="B33" s="288"/>
      <c r="C33" s="291"/>
      <c r="D33" s="120">
        <f>SUM('Data for calib. SM B'!$B$27,'Data for calib. SM B'!$D$27,'Data for calib. SM B'!$F$27)</f>
        <v>0</v>
      </c>
      <c r="E33" s="222" t="e">
        <f>'Data for calib. SM B'!$F$27*Sample1!$B$59/D33</f>
        <v>#DIV/0!</v>
      </c>
      <c r="F33" s="222" t="e">
        <f>C32*'Data for calib. SM B'!$B$27/D33</f>
        <v>#DIV/0!</v>
      </c>
    </row>
    <row r="34" spans="1:6" x14ac:dyDescent="0.25">
      <c r="A34" s="285"/>
      <c r="B34" s="288"/>
      <c r="C34" s="291"/>
      <c r="D34" s="120">
        <f>SUM('Data for calib. SM B'!$B$28,'Data for calib. SM B'!$D$28,'Data for calib. SM B'!$F$28)</f>
        <v>0</v>
      </c>
      <c r="E34" s="222" t="e">
        <f>'Data for calib. SM B'!$F$28*Sample1!$B$59/D34</f>
        <v>#DIV/0!</v>
      </c>
      <c r="F34" s="222" t="e">
        <f>C32*'Data for calib. SM B'!$B$28/D34</f>
        <v>#DIV/0!</v>
      </c>
    </row>
    <row r="35" spans="1:6" x14ac:dyDescent="0.25">
      <c r="A35" s="285"/>
      <c r="B35" s="288"/>
      <c r="C35" s="291"/>
      <c r="D35" s="120">
        <f>SUM('Data for calib. SM B'!$B$29,'Data for calib. SM B'!$D$29,'Data for calib. SM B'!$F$29)</f>
        <v>0</v>
      </c>
      <c r="E35" s="222" t="e">
        <f>'Data for calib. SM B'!$F$29*Sample1!$B$59/D35</f>
        <v>#DIV/0!</v>
      </c>
      <c r="F35" s="222" t="e">
        <f>C32*'Data for calib. SM B'!$B$29/D35</f>
        <v>#DIV/0!</v>
      </c>
    </row>
    <row r="36" spans="1:6" ht="15.75" thickBot="1" x14ac:dyDescent="0.3">
      <c r="A36" s="286"/>
      <c r="B36" s="295"/>
      <c r="C36" s="296"/>
      <c r="D36" s="138">
        <f>SUM('Data for calib. SM B'!$B$30,'Data for calib. SM B'!$D$30,'Data for calib. SM B'!$F$30)</f>
        <v>0</v>
      </c>
      <c r="E36" s="224" t="e">
        <f>'Data for calib. SM B'!$F$30*Sample1!$B$59/D36</f>
        <v>#DIV/0!</v>
      </c>
      <c r="F36" s="224" t="e">
        <f>C32*'Data for calib. SM B'!$B$30/D36</f>
        <v>#DIV/0!</v>
      </c>
    </row>
    <row r="37" spans="1:6" x14ac:dyDescent="0.25">
      <c r="A37" s="284" t="s">
        <v>156</v>
      </c>
      <c r="B37" s="287" t="s">
        <v>99</v>
      </c>
      <c r="C37" s="290" t="e">
        <f>D4</f>
        <v>#DIV/0!</v>
      </c>
      <c r="D37" s="210">
        <f>SUM('Data for calib. SM B'!$B$19,'Data for calib. SM B'!$D$19,'Data for calib. SM B'!$F$19)</f>
        <v>0</v>
      </c>
      <c r="E37" s="221" t="e">
        <f>'Data for calib. SM B'!$F$19*Sample1!$B$59/D37</f>
        <v>#DIV/0!</v>
      </c>
      <c r="F37" s="221" t="e">
        <f>C37*'Data for calib. SM B'!$B$19/D37</f>
        <v>#DIV/0!</v>
      </c>
    </row>
    <row r="38" spans="1:6" x14ac:dyDescent="0.25">
      <c r="A38" s="285"/>
      <c r="B38" s="288"/>
      <c r="C38" s="291"/>
      <c r="D38" s="211">
        <f>SUM('Data for calib. SM B'!$B$20,'Data for calib. SM B'!$D$20,'Data for calib. SM B'!$F$20)</f>
        <v>0</v>
      </c>
      <c r="E38" s="223" t="e">
        <f>'Data for calib. SM B'!$F$20*Sample1!$B$59/D38</f>
        <v>#DIV/0!</v>
      </c>
      <c r="F38" s="223" t="e">
        <f>C37*'Data for calib. SM B'!$B$20/D38</f>
        <v>#DIV/0!</v>
      </c>
    </row>
    <row r="39" spans="1:6" x14ac:dyDescent="0.25">
      <c r="A39" s="285"/>
      <c r="B39" s="293" t="s">
        <v>100</v>
      </c>
      <c r="C39" s="294" t="e">
        <f>C4</f>
        <v>#DIV/0!</v>
      </c>
      <c r="D39" s="120">
        <f>SUM('Data for calib. SM B'!$B$21,'Data for calib. SM B'!$D$21,'Data for calib. SM B'!$F$21)</f>
        <v>0</v>
      </c>
      <c r="E39" s="222" t="e">
        <f>'Data for calib. SM B'!$F$21*Sample1!$B$59/D39</f>
        <v>#DIV/0!</v>
      </c>
      <c r="F39" s="222" t="e">
        <f>C39*'Data for calib. SM B'!$B$21/D39</f>
        <v>#DIV/0!</v>
      </c>
    </row>
    <row r="40" spans="1:6" x14ac:dyDescent="0.25">
      <c r="A40" s="285"/>
      <c r="B40" s="288"/>
      <c r="C40" s="291"/>
      <c r="D40" s="120">
        <f>SUM('Data for calib. SM B'!$B$22,'Data for calib. SM B'!$D$22,'Data for calib. SM B'!$F$22)</f>
        <v>0</v>
      </c>
      <c r="E40" s="222" t="e">
        <f>'Data for calib. SM B'!$F$22*Sample1!$B$59/D40</f>
        <v>#DIV/0!</v>
      </c>
      <c r="F40" s="222" t="e">
        <f>C39*'Data for calib. SM B'!$B$22/D40</f>
        <v>#DIV/0!</v>
      </c>
    </row>
    <row r="41" spans="1:6" x14ac:dyDescent="0.25">
      <c r="A41" s="285"/>
      <c r="B41" s="288"/>
      <c r="C41" s="291"/>
      <c r="D41" s="120">
        <f>SUM('Data for calib. SM B'!$B$23,'Data for calib. SM B'!$D$23,'Data for calib. SM B'!$F$23)</f>
        <v>0</v>
      </c>
      <c r="E41" s="222" t="e">
        <f>'Data for calib. SM B'!$F$23*Sample1!$B$59/D41</f>
        <v>#DIV/0!</v>
      </c>
      <c r="F41" s="222" t="e">
        <f>C39*'Data for calib. SM B'!$B$23/D41</f>
        <v>#DIV/0!</v>
      </c>
    </row>
    <row r="42" spans="1:6" x14ac:dyDescent="0.25">
      <c r="A42" s="285"/>
      <c r="B42" s="288"/>
      <c r="C42" s="291"/>
      <c r="D42" s="120">
        <f>SUM('Data for calib. SM B'!$B$24,'Data for calib. SM B'!$D$24,'Data for calib. SM B'!$F$24)</f>
        <v>0</v>
      </c>
      <c r="E42" s="222" t="e">
        <f>'Data for calib. SM B'!$F$24*Sample1!$B$59/D42</f>
        <v>#DIV/0!</v>
      </c>
      <c r="F42" s="222" t="e">
        <f>C39*'Data for calib. SM B'!$B$24/D42</f>
        <v>#DIV/0!</v>
      </c>
    </row>
    <row r="43" spans="1:6" x14ac:dyDescent="0.25">
      <c r="A43" s="285"/>
      <c r="B43" s="289"/>
      <c r="C43" s="292"/>
      <c r="D43" s="121">
        <f>SUM('Data for calib. SM B'!$B$25,'Data for calib. SM B'!$D$25,'Data for calib. SM B'!$F$25)</f>
        <v>0</v>
      </c>
      <c r="E43" s="223" t="e">
        <f>'Data for calib. SM B'!$F$25*Sample1!$B$59/D43</f>
        <v>#DIV/0!</v>
      </c>
      <c r="F43" s="223" t="e">
        <f>C39*'Data for calib. SM B'!$B$25/D43</f>
        <v>#DIV/0!</v>
      </c>
    </row>
    <row r="44" spans="1:6" x14ac:dyDescent="0.25">
      <c r="A44" s="285"/>
      <c r="B44" s="293" t="s">
        <v>101</v>
      </c>
      <c r="C44" s="294" t="e">
        <f>B4</f>
        <v>#DIV/0!</v>
      </c>
      <c r="D44" s="120">
        <f>SUM('Data for calib. SM B'!$B$26,'Data for calib. SM B'!$D$26,'Data for calib. SM B'!$F$26)</f>
        <v>0</v>
      </c>
      <c r="E44" s="222" t="e">
        <f>'Data for calib. SM B'!$F$26*Sample1!$B$59/D44</f>
        <v>#DIV/0!</v>
      </c>
      <c r="F44" s="222" t="e">
        <f>C44*'Data for calib. SM B'!$B$26/D44</f>
        <v>#DIV/0!</v>
      </c>
    </row>
    <row r="45" spans="1:6" x14ac:dyDescent="0.25">
      <c r="A45" s="285"/>
      <c r="B45" s="288"/>
      <c r="C45" s="291"/>
      <c r="D45" s="120">
        <f>SUM('Data for calib. SM B'!$B$27,'Data for calib. SM B'!$D$27,'Data for calib. SM B'!$F$27)</f>
        <v>0</v>
      </c>
      <c r="E45" s="222" t="e">
        <f>'Data for calib. SM B'!$F$27*Sample1!$B$59/D45</f>
        <v>#DIV/0!</v>
      </c>
      <c r="F45" s="222" t="e">
        <f>C44*'Data for calib. SM B'!$B$27/D45</f>
        <v>#DIV/0!</v>
      </c>
    </row>
    <row r="46" spans="1:6" x14ac:dyDescent="0.25">
      <c r="A46" s="285"/>
      <c r="B46" s="288"/>
      <c r="C46" s="291"/>
      <c r="D46" s="120">
        <f>SUM('Data for calib. SM B'!$B$28,'Data for calib. SM B'!$D$28,'Data for calib. SM B'!$F$28)</f>
        <v>0</v>
      </c>
      <c r="E46" s="222" t="e">
        <f>'Data for calib. SM B'!$F$28*Sample1!$B$59/D46</f>
        <v>#DIV/0!</v>
      </c>
      <c r="F46" s="222" t="e">
        <f>C44*'Data for calib. SM B'!$B$28/D46</f>
        <v>#DIV/0!</v>
      </c>
    </row>
    <row r="47" spans="1:6" x14ac:dyDescent="0.25">
      <c r="A47" s="285"/>
      <c r="B47" s="288"/>
      <c r="C47" s="291"/>
      <c r="D47" s="120">
        <f>SUM('Data for calib. SM B'!$B$29,'Data for calib. SM B'!$D$29,'Data for calib. SM B'!$F$29)</f>
        <v>0</v>
      </c>
      <c r="E47" s="222" t="e">
        <f>'Data for calib. SM B'!$F$29*Sample1!$B$59/D47</f>
        <v>#DIV/0!</v>
      </c>
      <c r="F47" s="222" t="e">
        <f>C44*'Data for calib. SM B'!$B$29/D47</f>
        <v>#DIV/0!</v>
      </c>
    </row>
    <row r="48" spans="1:6" ht="15.75" thickBot="1" x14ac:dyDescent="0.3">
      <c r="A48" s="286"/>
      <c r="B48" s="295"/>
      <c r="C48" s="296"/>
      <c r="D48" s="138">
        <f>SUM('Data for calib. SM B'!$B$30,'Data for calib. SM B'!$D$30,'Data for calib. SM B'!$F$30)</f>
        <v>0</v>
      </c>
      <c r="E48" s="224" t="e">
        <f>'Data for calib. SM B'!$F$30*Sample1!$B$59/D48</f>
        <v>#DIV/0!</v>
      </c>
      <c r="F48" s="224" t="e">
        <f>C44*'Data for calib. SM B'!$B$30/D48</f>
        <v>#DIV/0!</v>
      </c>
    </row>
    <row r="49" spans="1:6" x14ac:dyDescent="0.25">
      <c r="A49" s="284" t="s">
        <v>157</v>
      </c>
      <c r="B49" s="287" t="s">
        <v>99</v>
      </c>
      <c r="C49" s="290" t="e">
        <f>D5</f>
        <v>#DIV/0!</v>
      </c>
      <c r="D49" s="210">
        <f>SUM('Data for calib. SM B'!$B$19,'Data for calib. SM B'!$D$19,'Data for calib. SM B'!$F$19)</f>
        <v>0</v>
      </c>
      <c r="E49" s="221" t="e">
        <f>'Data for calib. SM B'!$F$19*Sample1!$B$59/D49</f>
        <v>#DIV/0!</v>
      </c>
      <c r="F49" s="221" t="e">
        <f>C49*'Data for calib. SM B'!$B$19/D49</f>
        <v>#DIV/0!</v>
      </c>
    </row>
    <row r="50" spans="1:6" x14ac:dyDescent="0.25">
      <c r="A50" s="285"/>
      <c r="B50" s="288"/>
      <c r="C50" s="291"/>
      <c r="D50" s="211">
        <f>SUM('Data for calib. SM B'!$B$20,'Data for calib. SM B'!$D$20,'Data for calib. SM B'!$F$20)</f>
        <v>0</v>
      </c>
      <c r="E50" s="223" t="e">
        <f>'Data for calib. SM B'!$F$20*Sample1!$B$59/D50</f>
        <v>#DIV/0!</v>
      </c>
      <c r="F50" s="223" t="e">
        <f>C49*'Data for calib. SM B'!$B$20/D50</f>
        <v>#DIV/0!</v>
      </c>
    </row>
    <row r="51" spans="1:6" x14ac:dyDescent="0.25">
      <c r="A51" s="285"/>
      <c r="B51" s="293" t="s">
        <v>100</v>
      </c>
      <c r="C51" s="294" t="e">
        <f>C5</f>
        <v>#DIV/0!</v>
      </c>
      <c r="D51" s="120">
        <f>SUM('Data for calib. SM B'!$B$21,'Data for calib. SM B'!$D$21,'Data for calib. SM B'!$F$21)</f>
        <v>0</v>
      </c>
      <c r="E51" s="222" t="e">
        <f>'Data for calib. SM B'!$F$21*Sample1!$B$59/D51</f>
        <v>#DIV/0!</v>
      </c>
      <c r="F51" s="222" t="e">
        <f>C51*'Data for calib. SM B'!$B$21/D51</f>
        <v>#DIV/0!</v>
      </c>
    </row>
    <row r="52" spans="1:6" x14ac:dyDescent="0.25">
      <c r="A52" s="285"/>
      <c r="B52" s="288"/>
      <c r="C52" s="291"/>
      <c r="D52" s="120">
        <f>SUM('Data for calib. SM B'!$B$22,'Data for calib. SM B'!$D$22,'Data for calib. SM B'!$F$22)</f>
        <v>0</v>
      </c>
      <c r="E52" s="222" t="e">
        <f>'Data for calib. SM B'!$F$22*Sample1!$B$59/D52</f>
        <v>#DIV/0!</v>
      </c>
      <c r="F52" s="222" t="e">
        <f>C51*'Data for calib. SM B'!$B$22/D52</f>
        <v>#DIV/0!</v>
      </c>
    </row>
    <row r="53" spans="1:6" x14ac:dyDescent="0.25">
      <c r="A53" s="285"/>
      <c r="B53" s="288"/>
      <c r="C53" s="291"/>
      <c r="D53" s="120">
        <f>SUM('Data for calib. SM B'!$B$23,'Data for calib. SM B'!$D$23,'Data for calib. SM B'!$F$23)</f>
        <v>0</v>
      </c>
      <c r="E53" s="222" t="e">
        <f>'Data for calib. SM B'!$F$23*Sample1!$B$59/D53</f>
        <v>#DIV/0!</v>
      </c>
      <c r="F53" s="222" t="e">
        <f>C51*'Data for calib. SM B'!$B$23/D53</f>
        <v>#DIV/0!</v>
      </c>
    </row>
    <row r="54" spans="1:6" x14ac:dyDescent="0.25">
      <c r="A54" s="285"/>
      <c r="B54" s="288"/>
      <c r="C54" s="291"/>
      <c r="D54" s="120">
        <f>SUM('Data for calib. SM B'!$B$24,'Data for calib. SM B'!$D$24,'Data for calib. SM B'!$F$24)</f>
        <v>0</v>
      </c>
      <c r="E54" s="222" t="e">
        <f>'Data for calib. SM B'!$F$24*Sample1!$B$59/D54</f>
        <v>#DIV/0!</v>
      </c>
      <c r="F54" s="222" t="e">
        <f>C51*'Data for calib. SM B'!$B$24/D54</f>
        <v>#DIV/0!</v>
      </c>
    </row>
    <row r="55" spans="1:6" x14ac:dyDescent="0.25">
      <c r="A55" s="285"/>
      <c r="B55" s="289"/>
      <c r="C55" s="292"/>
      <c r="D55" s="121">
        <f>SUM('Data for calib. SM B'!$B$25,'Data for calib. SM B'!$D$25,'Data for calib. SM B'!$F$25)</f>
        <v>0</v>
      </c>
      <c r="E55" s="223" t="e">
        <f>'Data for calib. SM B'!$F$25*Sample1!$B$59/D55</f>
        <v>#DIV/0!</v>
      </c>
      <c r="F55" s="223" t="e">
        <f>C51*'Data for calib. SM B'!$B$25/D55</f>
        <v>#DIV/0!</v>
      </c>
    </row>
    <row r="56" spans="1:6" x14ac:dyDescent="0.25">
      <c r="A56" s="285"/>
      <c r="B56" s="293" t="s">
        <v>101</v>
      </c>
      <c r="C56" s="294" t="e">
        <f>B5</f>
        <v>#DIV/0!</v>
      </c>
      <c r="D56" s="120">
        <f>SUM('Data for calib. SM B'!$B$26,'Data for calib. SM B'!$D$26,'Data for calib. SM B'!$F$26)</f>
        <v>0</v>
      </c>
      <c r="E56" s="222" t="e">
        <f>'Data for calib. SM B'!$F$26*Sample1!$B$59/D56</f>
        <v>#DIV/0!</v>
      </c>
      <c r="F56" s="222" t="e">
        <f>C56*'Data for calib. SM B'!$B$26/D56</f>
        <v>#DIV/0!</v>
      </c>
    </row>
    <row r="57" spans="1:6" x14ac:dyDescent="0.25">
      <c r="A57" s="285"/>
      <c r="B57" s="288"/>
      <c r="C57" s="291"/>
      <c r="D57" s="120">
        <f>SUM('Data for calib. SM B'!$B$27,'Data for calib. SM B'!$D$27,'Data for calib. SM B'!$F$27)</f>
        <v>0</v>
      </c>
      <c r="E57" s="222" t="e">
        <f>'Data for calib. SM B'!$F$27*Sample1!$B$59/D57</f>
        <v>#DIV/0!</v>
      </c>
      <c r="F57" s="222" t="e">
        <f>C56*'Data for calib. SM B'!$B$27/D57</f>
        <v>#DIV/0!</v>
      </c>
    </row>
    <row r="58" spans="1:6" x14ac:dyDescent="0.25">
      <c r="A58" s="285"/>
      <c r="B58" s="288"/>
      <c r="C58" s="291"/>
      <c r="D58" s="120">
        <f>SUM('Data for calib. SM B'!$B$28,'Data for calib. SM B'!$D$28,'Data for calib. SM B'!$F$28)</f>
        <v>0</v>
      </c>
      <c r="E58" s="222" t="e">
        <f>'Data for calib. SM B'!$F$28*Sample1!$B$59/D58</f>
        <v>#DIV/0!</v>
      </c>
      <c r="F58" s="222" t="e">
        <f>C56*'Data for calib. SM B'!$B$28/D58</f>
        <v>#DIV/0!</v>
      </c>
    </row>
    <row r="59" spans="1:6" x14ac:dyDescent="0.25">
      <c r="A59" s="285"/>
      <c r="B59" s="288"/>
      <c r="C59" s="291"/>
      <c r="D59" s="120">
        <f>SUM('Data for calib. SM B'!$B$29,'Data for calib. SM B'!$D$29,'Data for calib. SM B'!$F$29)</f>
        <v>0</v>
      </c>
      <c r="E59" s="222" t="e">
        <f>'Data for calib. SM B'!$F$29*Sample1!$B$59/D59</f>
        <v>#DIV/0!</v>
      </c>
      <c r="F59" s="222" t="e">
        <f>C56*'Data for calib. SM B'!$B$29/D59</f>
        <v>#DIV/0!</v>
      </c>
    </row>
    <row r="60" spans="1:6" ht="15.75" thickBot="1" x14ac:dyDescent="0.3">
      <c r="A60" s="286"/>
      <c r="B60" s="295"/>
      <c r="C60" s="296"/>
      <c r="D60" s="138">
        <f>SUM('Data for calib. SM B'!$B$30,'Data for calib. SM B'!$D$30,'Data for calib. SM B'!$F$30)</f>
        <v>0</v>
      </c>
      <c r="E60" s="224" t="e">
        <f>'Data for calib. SM B'!$F$30*Sample1!$B$59/D60</f>
        <v>#DIV/0!</v>
      </c>
      <c r="F60" s="224" t="e">
        <f>C56*'Data for calib. SM B'!$B$30/D60</f>
        <v>#DIV/0!</v>
      </c>
    </row>
    <row r="61" spans="1:6" x14ac:dyDescent="0.25">
      <c r="A61" s="284" t="s">
        <v>40</v>
      </c>
      <c r="B61" s="287" t="s">
        <v>99</v>
      </c>
      <c r="C61" s="290" t="e">
        <f>D6</f>
        <v>#DIV/0!</v>
      </c>
      <c r="D61" s="210">
        <f>SUM('Data for calib. SM B'!$B$19,'Data for calib. SM B'!$D$19,'Data for calib. SM B'!$F$19)</f>
        <v>0</v>
      </c>
      <c r="E61" s="221" t="e">
        <f>'Data for calib. SM B'!$F$19*Sample1!$B$59/D61</f>
        <v>#DIV/0!</v>
      </c>
      <c r="F61" s="221" t="e">
        <f>C61*'Data for calib. SM B'!$B$19/D61</f>
        <v>#DIV/0!</v>
      </c>
    </row>
    <row r="62" spans="1:6" x14ac:dyDescent="0.25">
      <c r="A62" s="285"/>
      <c r="B62" s="288"/>
      <c r="C62" s="291"/>
      <c r="D62" s="211">
        <f>SUM('Data for calib. SM B'!$B$20,'Data for calib. SM B'!$D$20,'Data for calib. SM B'!$F$20)</f>
        <v>0</v>
      </c>
      <c r="E62" s="223" t="e">
        <f>'Data for calib. SM B'!$F$20*Sample1!$B$59/D62</f>
        <v>#DIV/0!</v>
      </c>
      <c r="F62" s="223" t="e">
        <f>C61*'Data for calib. SM B'!$B$20/D62</f>
        <v>#DIV/0!</v>
      </c>
    </row>
    <row r="63" spans="1:6" x14ac:dyDescent="0.25">
      <c r="A63" s="285"/>
      <c r="B63" s="293" t="s">
        <v>100</v>
      </c>
      <c r="C63" s="294" t="e">
        <f>C6</f>
        <v>#DIV/0!</v>
      </c>
      <c r="D63" s="120">
        <f>SUM('Data for calib. SM B'!$B$21,'Data for calib. SM B'!$D$21,'Data for calib. SM B'!$F$21)</f>
        <v>0</v>
      </c>
      <c r="E63" s="222" t="e">
        <f>'Data for calib. SM B'!$F$21*Sample1!$B$59/D63</f>
        <v>#DIV/0!</v>
      </c>
      <c r="F63" s="222" t="e">
        <f>C63*'Data for calib. SM B'!$B$21/D63</f>
        <v>#DIV/0!</v>
      </c>
    </row>
    <row r="64" spans="1:6" x14ac:dyDescent="0.25">
      <c r="A64" s="285"/>
      <c r="B64" s="288"/>
      <c r="C64" s="291"/>
      <c r="D64" s="120">
        <f>SUM('Data for calib. SM B'!$B$22,'Data for calib. SM B'!$D$22,'Data for calib. SM B'!$F$22)</f>
        <v>0</v>
      </c>
      <c r="E64" s="222" t="e">
        <f>'Data for calib. SM B'!$F$22*Sample1!$B$59/D64</f>
        <v>#DIV/0!</v>
      </c>
      <c r="F64" s="222" t="e">
        <f>C63*'Data for calib. SM B'!$B$22/D64</f>
        <v>#DIV/0!</v>
      </c>
    </row>
    <row r="65" spans="1:6" x14ac:dyDescent="0.25">
      <c r="A65" s="285"/>
      <c r="B65" s="288"/>
      <c r="C65" s="291"/>
      <c r="D65" s="120">
        <f>SUM('Data for calib. SM B'!$B$23,'Data for calib. SM B'!$D$23,'Data for calib. SM B'!$F$23)</f>
        <v>0</v>
      </c>
      <c r="E65" s="222" t="e">
        <f>'Data for calib. SM B'!$F$23*Sample1!$B$59/D65</f>
        <v>#DIV/0!</v>
      </c>
      <c r="F65" s="222" t="e">
        <f>C63*'Data for calib. SM B'!$B$23/D65</f>
        <v>#DIV/0!</v>
      </c>
    </row>
    <row r="66" spans="1:6" x14ac:dyDescent="0.25">
      <c r="A66" s="285"/>
      <c r="B66" s="288"/>
      <c r="C66" s="291"/>
      <c r="D66" s="120">
        <f>SUM('Data for calib. SM B'!$B$24,'Data for calib. SM B'!$D$24,'Data for calib. SM B'!$F$24)</f>
        <v>0</v>
      </c>
      <c r="E66" s="222" t="e">
        <f>'Data for calib. SM B'!$F$24*Sample1!$B$59/D66</f>
        <v>#DIV/0!</v>
      </c>
      <c r="F66" s="222" t="e">
        <f>C63*'Data for calib. SM B'!$B$24/D66</f>
        <v>#DIV/0!</v>
      </c>
    </row>
    <row r="67" spans="1:6" x14ac:dyDescent="0.25">
      <c r="A67" s="285"/>
      <c r="B67" s="289"/>
      <c r="C67" s="292"/>
      <c r="D67" s="121">
        <f>SUM('Data for calib. SM B'!$B$25,'Data for calib. SM B'!$D$25,'Data for calib. SM B'!$F$25)</f>
        <v>0</v>
      </c>
      <c r="E67" s="223" t="e">
        <f>'Data for calib. SM B'!$F$25*Sample1!$B$59/D67</f>
        <v>#DIV/0!</v>
      </c>
      <c r="F67" s="223" t="e">
        <f>C63*'Data for calib. SM B'!$B$25/D67</f>
        <v>#DIV/0!</v>
      </c>
    </row>
    <row r="68" spans="1:6" x14ac:dyDescent="0.25">
      <c r="A68" s="285"/>
      <c r="B68" s="293" t="s">
        <v>101</v>
      </c>
      <c r="C68" s="294" t="e">
        <f>B6</f>
        <v>#DIV/0!</v>
      </c>
      <c r="D68" s="120">
        <f>SUM('Data for calib. SM B'!$B$26,'Data for calib. SM B'!$D$26,'Data for calib. SM B'!$F$26)</f>
        <v>0</v>
      </c>
      <c r="E68" s="222" t="e">
        <f>'Data for calib. SM B'!$F$26*Sample1!$B$59/D68</f>
        <v>#DIV/0!</v>
      </c>
      <c r="F68" s="222" t="e">
        <f>C68*'Data for calib. SM B'!$B$26/D68</f>
        <v>#DIV/0!</v>
      </c>
    </row>
    <row r="69" spans="1:6" x14ac:dyDescent="0.25">
      <c r="A69" s="285"/>
      <c r="B69" s="288"/>
      <c r="C69" s="291"/>
      <c r="D69" s="120">
        <f>SUM('Data for calib. SM B'!$B$27,'Data for calib. SM B'!$D$27,'Data for calib. SM B'!$F$27)</f>
        <v>0</v>
      </c>
      <c r="E69" s="222" t="e">
        <f>'Data for calib. SM B'!$F$27*Sample1!$B$59/D69</f>
        <v>#DIV/0!</v>
      </c>
      <c r="F69" s="222" t="e">
        <f>C68*'Data for calib. SM B'!$B$27/D69</f>
        <v>#DIV/0!</v>
      </c>
    </row>
    <row r="70" spans="1:6" x14ac:dyDescent="0.25">
      <c r="A70" s="285"/>
      <c r="B70" s="288"/>
      <c r="C70" s="291"/>
      <c r="D70" s="120">
        <f>SUM('Data for calib. SM B'!$B$28,'Data for calib. SM B'!$D$28,'Data for calib. SM B'!$F$28)</f>
        <v>0</v>
      </c>
      <c r="E70" s="222" t="e">
        <f>'Data for calib. SM B'!$F$28*Sample1!$B$59/D70</f>
        <v>#DIV/0!</v>
      </c>
      <c r="F70" s="222" t="e">
        <f>C68*'Data for calib. SM B'!$B$28/D70</f>
        <v>#DIV/0!</v>
      </c>
    </row>
    <row r="71" spans="1:6" x14ac:dyDescent="0.25">
      <c r="A71" s="285"/>
      <c r="B71" s="288"/>
      <c r="C71" s="291"/>
      <c r="D71" s="120">
        <f>SUM('Data for calib. SM B'!$B$29,'Data for calib. SM B'!$D$29,'Data for calib. SM B'!$F$29)</f>
        <v>0</v>
      </c>
      <c r="E71" s="222" t="e">
        <f>'Data for calib. SM B'!$F$29*Sample1!$B$59/D71</f>
        <v>#DIV/0!</v>
      </c>
      <c r="F71" s="222" t="e">
        <f>C68*'Data for calib. SM B'!$B$29/D71</f>
        <v>#DIV/0!</v>
      </c>
    </row>
    <row r="72" spans="1:6" ht="15.75" thickBot="1" x14ac:dyDescent="0.3">
      <c r="A72" s="286"/>
      <c r="B72" s="295"/>
      <c r="C72" s="296"/>
      <c r="D72" s="138">
        <f>SUM('Data for calib. SM B'!$B$30,'Data for calib. SM B'!$D$30,'Data for calib. SM B'!$F$30)</f>
        <v>0</v>
      </c>
      <c r="E72" s="224" t="e">
        <f>'Data for calib. SM B'!$F$30*Sample1!$B$59/D72</f>
        <v>#DIV/0!</v>
      </c>
      <c r="F72" s="224" t="e">
        <f>C68*'Data for calib. SM B'!$B$30/D72</f>
        <v>#DIV/0!</v>
      </c>
    </row>
    <row r="73" spans="1:6" x14ac:dyDescent="0.25">
      <c r="A73" s="284" t="s">
        <v>21</v>
      </c>
      <c r="B73" s="287" t="s">
        <v>99</v>
      </c>
      <c r="C73" s="290" t="e">
        <f>D7</f>
        <v>#DIV/0!</v>
      </c>
      <c r="D73" s="210">
        <f>SUM('Data for calib. SM B'!$B$19,'Data for calib. SM B'!$D$19,'Data for calib. SM B'!$F$19)</f>
        <v>0</v>
      </c>
      <c r="E73" s="221" t="e">
        <f>'Data for calib. SM B'!$F$19*Sample1!$B$59/D73</f>
        <v>#DIV/0!</v>
      </c>
      <c r="F73" s="221" t="e">
        <f>C73*'Data for calib. SM B'!$B$19/D73</f>
        <v>#DIV/0!</v>
      </c>
    </row>
    <row r="74" spans="1:6" x14ac:dyDescent="0.25">
      <c r="A74" s="285"/>
      <c r="B74" s="288"/>
      <c r="C74" s="291"/>
      <c r="D74" s="211">
        <f>SUM('Data for calib. SM B'!$B$20,'Data for calib. SM B'!$D$20,'Data for calib. SM B'!$F$20)</f>
        <v>0</v>
      </c>
      <c r="E74" s="223" t="e">
        <f>'Data for calib. SM B'!$F$20*Sample1!$B$59/D74</f>
        <v>#DIV/0!</v>
      </c>
      <c r="F74" s="223" t="e">
        <f>C73*'Data for calib. SM B'!$B$20/D74</f>
        <v>#DIV/0!</v>
      </c>
    </row>
    <row r="75" spans="1:6" x14ac:dyDescent="0.25">
      <c r="A75" s="285"/>
      <c r="B75" s="293" t="s">
        <v>100</v>
      </c>
      <c r="C75" s="294" t="e">
        <f>C7</f>
        <v>#DIV/0!</v>
      </c>
      <c r="D75" s="120">
        <f>SUM('Data for calib. SM B'!$B$21,'Data for calib. SM B'!$D$21,'Data for calib. SM B'!$F$21)</f>
        <v>0</v>
      </c>
      <c r="E75" s="222" t="e">
        <f>'Data for calib. SM B'!$F$21*Sample1!$B$59/D75</f>
        <v>#DIV/0!</v>
      </c>
      <c r="F75" s="222" t="e">
        <f>C75*'Data for calib. SM B'!$B$21/D75</f>
        <v>#DIV/0!</v>
      </c>
    </row>
    <row r="76" spans="1:6" x14ac:dyDescent="0.25">
      <c r="A76" s="285"/>
      <c r="B76" s="288"/>
      <c r="C76" s="291"/>
      <c r="D76" s="120">
        <f>SUM('Data for calib. SM B'!$B$22,'Data for calib. SM B'!$D$22,'Data for calib. SM B'!$F$22)</f>
        <v>0</v>
      </c>
      <c r="E76" s="222" t="e">
        <f>'Data for calib. SM B'!$F$22*Sample1!$B$59/D76</f>
        <v>#DIV/0!</v>
      </c>
      <c r="F76" s="222" t="e">
        <f>C75*'Data for calib. SM B'!$B$22/D76</f>
        <v>#DIV/0!</v>
      </c>
    </row>
    <row r="77" spans="1:6" x14ac:dyDescent="0.25">
      <c r="A77" s="285"/>
      <c r="B77" s="288"/>
      <c r="C77" s="291"/>
      <c r="D77" s="120">
        <f>SUM('Data for calib. SM B'!$B$23,'Data for calib. SM B'!$D$23,'Data for calib. SM B'!$F$23)</f>
        <v>0</v>
      </c>
      <c r="E77" s="222" t="e">
        <f>'Data for calib. SM B'!$F$23*Sample1!$B$59/D77</f>
        <v>#DIV/0!</v>
      </c>
      <c r="F77" s="222" t="e">
        <f>C75*'Data for calib. SM B'!$B$23/D77</f>
        <v>#DIV/0!</v>
      </c>
    </row>
    <row r="78" spans="1:6" x14ac:dyDescent="0.25">
      <c r="A78" s="285"/>
      <c r="B78" s="288"/>
      <c r="C78" s="291"/>
      <c r="D78" s="120">
        <f>SUM('Data for calib. SM B'!$B$24,'Data for calib. SM B'!$D$24,'Data for calib. SM B'!$F$24)</f>
        <v>0</v>
      </c>
      <c r="E78" s="222" t="e">
        <f>'Data for calib. SM B'!$F$24*Sample1!$B$59/D78</f>
        <v>#DIV/0!</v>
      </c>
      <c r="F78" s="222" t="e">
        <f>C75*'Data for calib. SM B'!$B$24/D78</f>
        <v>#DIV/0!</v>
      </c>
    </row>
    <row r="79" spans="1:6" x14ac:dyDescent="0.25">
      <c r="A79" s="285"/>
      <c r="B79" s="289"/>
      <c r="C79" s="292"/>
      <c r="D79" s="121">
        <f>SUM('Data for calib. SM B'!$B$25,'Data for calib. SM B'!$D$25,'Data for calib. SM B'!$F$25)</f>
        <v>0</v>
      </c>
      <c r="E79" s="223" t="e">
        <f>'Data for calib. SM B'!$F$25*Sample1!$B$59/D79</f>
        <v>#DIV/0!</v>
      </c>
      <c r="F79" s="223" t="e">
        <f>C75*'Data for calib. SM B'!$B$25/D79</f>
        <v>#DIV/0!</v>
      </c>
    </row>
    <row r="80" spans="1:6" x14ac:dyDescent="0.25">
      <c r="A80" s="285"/>
      <c r="B80" s="293" t="s">
        <v>101</v>
      </c>
      <c r="C80" s="294" t="e">
        <f>B7</f>
        <v>#DIV/0!</v>
      </c>
      <c r="D80" s="120">
        <f>SUM('Data for calib. SM B'!$B$26,'Data for calib. SM B'!$D$26,'Data for calib. SM B'!$F$26)</f>
        <v>0</v>
      </c>
      <c r="E80" s="222" t="e">
        <f>'Data for calib. SM B'!$F$26*Sample1!$B$59/D80</f>
        <v>#DIV/0!</v>
      </c>
      <c r="F80" s="222" t="e">
        <f>C80*'Data for calib. SM B'!$B$26/D80</f>
        <v>#DIV/0!</v>
      </c>
    </row>
    <row r="81" spans="1:6" x14ac:dyDescent="0.25">
      <c r="A81" s="285"/>
      <c r="B81" s="288"/>
      <c r="C81" s="291"/>
      <c r="D81" s="120">
        <f>SUM('Data for calib. SM B'!$B$27,'Data for calib. SM B'!$D$27,'Data for calib. SM B'!$F$27)</f>
        <v>0</v>
      </c>
      <c r="E81" s="222" t="e">
        <f>'Data for calib. SM B'!$F$27*Sample1!$B$59/D81</f>
        <v>#DIV/0!</v>
      </c>
      <c r="F81" s="222" t="e">
        <f>C80*'Data for calib. SM B'!$B$27/D81</f>
        <v>#DIV/0!</v>
      </c>
    </row>
    <row r="82" spans="1:6" x14ac:dyDescent="0.25">
      <c r="A82" s="285"/>
      <c r="B82" s="288"/>
      <c r="C82" s="291"/>
      <c r="D82" s="120">
        <f>SUM('Data for calib. SM B'!$B$28,'Data for calib. SM B'!$D$28,'Data for calib. SM B'!$F$28)</f>
        <v>0</v>
      </c>
      <c r="E82" s="222" t="e">
        <f>'Data for calib. SM B'!$F$28*Sample1!$B$59/D82</f>
        <v>#DIV/0!</v>
      </c>
      <c r="F82" s="222" t="e">
        <f>C80*'Data for calib. SM B'!$B$28/D82</f>
        <v>#DIV/0!</v>
      </c>
    </row>
    <row r="83" spans="1:6" x14ac:dyDescent="0.25">
      <c r="A83" s="285"/>
      <c r="B83" s="288"/>
      <c r="C83" s="291"/>
      <c r="D83" s="120">
        <f>SUM('Data for calib. SM B'!$B$29,'Data for calib. SM B'!$D$29,'Data for calib. SM B'!$F$29)</f>
        <v>0</v>
      </c>
      <c r="E83" s="222" t="e">
        <f>'Data for calib. SM B'!$F$29*Sample1!$B$59/D83</f>
        <v>#DIV/0!</v>
      </c>
      <c r="F83" s="222" t="e">
        <f>C80*'Data for calib. SM B'!$B$29/D83</f>
        <v>#DIV/0!</v>
      </c>
    </row>
    <row r="84" spans="1:6" ht="15.75" thickBot="1" x14ac:dyDescent="0.3">
      <c r="A84" s="286"/>
      <c r="B84" s="295"/>
      <c r="C84" s="296"/>
      <c r="D84" s="138">
        <f>SUM('Data for calib. SM B'!$B$30,'Data for calib. SM B'!$D$30,'Data for calib. SM B'!$F$30)</f>
        <v>0</v>
      </c>
      <c r="E84" s="224" t="e">
        <f>'Data for calib. SM B'!$F$30*Sample1!$B$59/D84</f>
        <v>#DIV/0!</v>
      </c>
      <c r="F84" s="224" t="e">
        <f>C80*'Data for calib. SM B'!$B$30/D84</f>
        <v>#DIV/0!</v>
      </c>
    </row>
    <row r="85" spans="1:6" x14ac:dyDescent="0.25">
      <c r="A85" s="284" t="s">
        <v>41</v>
      </c>
      <c r="B85" s="287" t="s">
        <v>99</v>
      </c>
      <c r="C85" s="290" t="e">
        <f>D8</f>
        <v>#DIV/0!</v>
      </c>
      <c r="D85" s="210">
        <f>SUM('Data for calib. SM B'!$B$19,'Data for calib. SM B'!$D$19,'Data for calib. SM B'!$F$19)</f>
        <v>0</v>
      </c>
      <c r="E85" s="221" t="e">
        <f>'Data for calib. SM B'!$F$19*Sample1!$B$59/D85</f>
        <v>#DIV/0!</v>
      </c>
      <c r="F85" s="221" t="e">
        <f>C85*'Data for calib. SM B'!$B$19/D85</f>
        <v>#DIV/0!</v>
      </c>
    </row>
    <row r="86" spans="1:6" x14ac:dyDescent="0.25">
      <c r="A86" s="285"/>
      <c r="B86" s="288"/>
      <c r="C86" s="291"/>
      <c r="D86" s="211">
        <f>SUM('Data for calib. SM B'!$B$20,'Data for calib. SM B'!$D$20,'Data for calib. SM B'!$F$20)</f>
        <v>0</v>
      </c>
      <c r="E86" s="223" t="e">
        <f>'Data for calib. SM B'!$F$20*Sample1!$B$59/D86</f>
        <v>#DIV/0!</v>
      </c>
      <c r="F86" s="223" t="e">
        <f>C85*'Data for calib. SM B'!$B$20/D86</f>
        <v>#DIV/0!</v>
      </c>
    </row>
    <row r="87" spans="1:6" x14ac:dyDescent="0.25">
      <c r="A87" s="285"/>
      <c r="B87" s="293" t="s">
        <v>100</v>
      </c>
      <c r="C87" s="294" t="e">
        <f>C8</f>
        <v>#DIV/0!</v>
      </c>
      <c r="D87" s="120">
        <f>SUM('Data for calib. SM B'!$B$21,'Data for calib. SM B'!$D$21,'Data for calib. SM B'!$F$21)</f>
        <v>0</v>
      </c>
      <c r="E87" s="222" t="e">
        <f>'Data for calib. SM B'!$F$21*Sample1!$B$59/D87</f>
        <v>#DIV/0!</v>
      </c>
      <c r="F87" s="222" t="e">
        <f>C87*'Data for calib. SM B'!$B$21/D87</f>
        <v>#DIV/0!</v>
      </c>
    </row>
    <row r="88" spans="1:6" x14ac:dyDescent="0.25">
      <c r="A88" s="285"/>
      <c r="B88" s="288"/>
      <c r="C88" s="291"/>
      <c r="D88" s="120">
        <f>SUM('Data for calib. SM B'!$B$22,'Data for calib. SM B'!$D$22,'Data for calib. SM B'!$F$22)</f>
        <v>0</v>
      </c>
      <c r="E88" s="222" t="e">
        <f>'Data for calib. SM B'!$F$22*Sample1!$B$59/D88</f>
        <v>#DIV/0!</v>
      </c>
      <c r="F88" s="222" t="e">
        <f>C87*'Data for calib. SM B'!$B$22/D88</f>
        <v>#DIV/0!</v>
      </c>
    </row>
    <row r="89" spans="1:6" x14ac:dyDescent="0.25">
      <c r="A89" s="285"/>
      <c r="B89" s="288"/>
      <c r="C89" s="291"/>
      <c r="D89" s="120">
        <f>SUM('Data for calib. SM B'!$B$23,'Data for calib. SM B'!$D$23,'Data for calib. SM B'!$F$23)</f>
        <v>0</v>
      </c>
      <c r="E89" s="222" t="e">
        <f>'Data for calib. SM B'!$F$23*Sample1!$B$59/D89</f>
        <v>#DIV/0!</v>
      </c>
      <c r="F89" s="222" t="e">
        <f>C87*'Data for calib. SM B'!$B$23/D89</f>
        <v>#DIV/0!</v>
      </c>
    </row>
    <row r="90" spans="1:6" x14ac:dyDescent="0.25">
      <c r="A90" s="285"/>
      <c r="B90" s="288"/>
      <c r="C90" s="291"/>
      <c r="D90" s="120">
        <f>SUM('Data for calib. SM B'!$B$24,'Data for calib. SM B'!$D$24,'Data for calib. SM B'!$F$24)</f>
        <v>0</v>
      </c>
      <c r="E90" s="222" t="e">
        <f>'Data for calib. SM B'!$F$24*Sample1!$B$59/D90</f>
        <v>#DIV/0!</v>
      </c>
      <c r="F90" s="222" t="e">
        <f>C87*'Data for calib. SM B'!$B$24/D90</f>
        <v>#DIV/0!</v>
      </c>
    </row>
    <row r="91" spans="1:6" x14ac:dyDescent="0.25">
      <c r="A91" s="285"/>
      <c r="B91" s="289"/>
      <c r="C91" s="292"/>
      <c r="D91" s="121">
        <f>SUM('Data for calib. SM B'!$B$25,'Data for calib. SM B'!$D$25,'Data for calib. SM B'!$F$25)</f>
        <v>0</v>
      </c>
      <c r="E91" s="223" t="e">
        <f>'Data for calib. SM B'!$F$25*Sample1!$B$59/D91</f>
        <v>#DIV/0!</v>
      </c>
      <c r="F91" s="223" t="e">
        <f>C87*'Data for calib. SM B'!$B$25/D91</f>
        <v>#DIV/0!</v>
      </c>
    </row>
    <row r="92" spans="1:6" x14ac:dyDescent="0.25">
      <c r="A92" s="285"/>
      <c r="B92" s="293" t="s">
        <v>101</v>
      </c>
      <c r="C92" s="294" t="e">
        <f>B8</f>
        <v>#DIV/0!</v>
      </c>
      <c r="D92" s="120">
        <f>SUM('Data for calib. SM B'!$B$26,'Data for calib. SM B'!$D$26,'Data for calib. SM B'!$F$26)</f>
        <v>0</v>
      </c>
      <c r="E92" s="222" t="e">
        <f>'Data for calib. SM B'!$F$26*Sample1!$B$59/D92</f>
        <v>#DIV/0!</v>
      </c>
      <c r="F92" s="222" t="e">
        <f>C92*'Data for calib. SM B'!$B$26/D92</f>
        <v>#DIV/0!</v>
      </c>
    </row>
    <row r="93" spans="1:6" x14ac:dyDescent="0.25">
      <c r="A93" s="285"/>
      <c r="B93" s="288"/>
      <c r="C93" s="291"/>
      <c r="D93" s="120">
        <f>SUM('Data for calib. SM B'!$B$27,'Data for calib. SM B'!$D$27,'Data for calib. SM B'!$F$27)</f>
        <v>0</v>
      </c>
      <c r="E93" s="222" t="e">
        <f>'Data for calib. SM B'!$F$27*Sample1!$B$59/D93</f>
        <v>#DIV/0!</v>
      </c>
      <c r="F93" s="222" t="e">
        <f>C92*'Data for calib. SM B'!$B$27/D93</f>
        <v>#DIV/0!</v>
      </c>
    </row>
    <row r="94" spans="1:6" x14ac:dyDescent="0.25">
      <c r="A94" s="285"/>
      <c r="B94" s="288"/>
      <c r="C94" s="291"/>
      <c r="D94" s="120">
        <f>SUM('Data for calib. SM B'!$B$28,'Data for calib. SM B'!$D$28,'Data for calib. SM B'!$F$28)</f>
        <v>0</v>
      </c>
      <c r="E94" s="222" t="e">
        <f>'Data for calib. SM B'!$F$28*Sample1!$B$59/D94</f>
        <v>#DIV/0!</v>
      </c>
      <c r="F94" s="222" t="e">
        <f>C92*'Data for calib. SM B'!$B$28/D94</f>
        <v>#DIV/0!</v>
      </c>
    </row>
    <row r="95" spans="1:6" x14ac:dyDescent="0.25">
      <c r="A95" s="285"/>
      <c r="B95" s="288"/>
      <c r="C95" s="291"/>
      <c r="D95" s="120">
        <f>SUM('Data for calib. SM B'!$B$29,'Data for calib. SM B'!$D$29,'Data for calib. SM B'!$F$29)</f>
        <v>0</v>
      </c>
      <c r="E95" s="222" t="e">
        <f>'Data for calib. SM B'!$F$29*Sample1!$B$59/D95</f>
        <v>#DIV/0!</v>
      </c>
      <c r="F95" s="222" t="e">
        <f>C92*'Data for calib. SM B'!$B$29/D95</f>
        <v>#DIV/0!</v>
      </c>
    </row>
    <row r="96" spans="1:6" ht="15.75" thickBot="1" x14ac:dyDescent="0.3">
      <c r="A96" s="286"/>
      <c r="B96" s="295"/>
      <c r="C96" s="296"/>
      <c r="D96" s="138">
        <f>SUM('Data for calib. SM B'!$B$30,'Data for calib. SM B'!$D$30,'Data for calib. SM B'!$F$30)</f>
        <v>0</v>
      </c>
      <c r="E96" s="224" t="e">
        <f>'Data for calib. SM B'!$F$30*Sample1!$B$59/D96</f>
        <v>#DIV/0!</v>
      </c>
      <c r="F96" s="224" t="e">
        <f>C92*'Data for calib. SM B'!$B$30/D96</f>
        <v>#DIV/0!</v>
      </c>
    </row>
    <row r="97" spans="1:6" x14ac:dyDescent="0.25">
      <c r="A97" s="284" t="s">
        <v>42</v>
      </c>
      <c r="B97" s="287" t="s">
        <v>99</v>
      </c>
      <c r="C97" s="290" t="e">
        <f>D9</f>
        <v>#DIV/0!</v>
      </c>
      <c r="D97" s="210">
        <f>SUM('Data for calib. SM B'!$B$19,'Data for calib. SM B'!$D$19,'Data for calib. SM B'!$F$19)</f>
        <v>0</v>
      </c>
      <c r="E97" s="221" t="e">
        <f>'Data for calib. SM B'!$F$19*Sample1!$B$59/D97</f>
        <v>#DIV/0!</v>
      </c>
      <c r="F97" s="221" t="e">
        <f>C97*'Data for calib. SM B'!$B$19/D97</f>
        <v>#DIV/0!</v>
      </c>
    </row>
    <row r="98" spans="1:6" x14ac:dyDescent="0.25">
      <c r="A98" s="285"/>
      <c r="B98" s="288"/>
      <c r="C98" s="291"/>
      <c r="D98" s="211">
        <f>SUM('Data for calib. SM B'!$B$20,'Data for calib. SM B'!$D$20,'Data for calib. SM B'!$F$20)</f>
        <v>0</v>
      </c>
      <c r="E98" s="223" t="e">
        <f>'Data for calib. SM B'!$F$20*Sample1!$B$59/D98</f>
        <v>#DIV/0!</v>
      </c>
      <c r="F98" s="223" t="e">
        <f>C97*'Data for calib. SM B'!$B$20/D98</f>
        <v>#DIV/0!</v>
      </c>
    </row>
    <row r="99" spans="1:6" x14ac:dyDescent="0.25">
      <c r="A99" s="285"/>
      <c r="B99" s="293" t="s">
        <v>100</v>
      </c>
      <c r="C99" s="294" t="e">
        <f>C9</f>
        <v>#DIV/0!</v>
      </c>
      <c r="D99" s="120">
        <f>SUM('Data for calib. SM B'!$B$21,'Data for calib. SM B'!$D$21,'Data for calib. SM B'!$F$21)</f>
        <v>0</v>
      </c>
      <c r="E99" s="222" t="e">
        <f>'Data for calib. SM B'!$F$21*Sample1!$B$59/D99</f>
        <v>#DIV/0!</v>
      </c>
      <c r="F99" s="222" t="e">
        <f>C99*'Data for calib. SM B'!$B$21/D99</f>
        <v>#DIV/0!</v>
      </c>
    </row>
    <row r="100" spans="1:6" x14ac:dyDescent="0.25">
      <c r="A100" s="285"/>
      <c r="B100" s="288"/>
      <c r="C100" s="291"/>
      <c r="D100" s="120">
        <f>SUM('Data for calib. SM B'!$B$22,'Data for calib. SM B'!$D$22,'Data for calib. SM B'!$F$22)</f>
        <v>0</v>
      </c>
      <c r="E100" s="222" t="e">
        <f>'Data for calib. SM B'!$F$22*Sample1!$B$59/D100</f>
        <v>#DIV/0!</v>
      </c>
      <c r="F100" s="222" t="e">
        <f>C99*'Data for calib. SM B'!$B$22/D100</f>
        <v>#DIV/0!</v>
      </c>
    </row>
    <row r="101" spans="1:6" x14ac:dyDescent="0.25">
      <c r="A101" s="285"/>
      <c r="B101" s="288"/>
      <c r="C101" s="291"/>
      <c r="D101" s="120">
        <f>SUM('Data for calib. SM B'!$B$23,'Data for calib. SM B'!$D$23,'Data for calib. SM B'!$F$23)</f>
        <v>0</v>
      </c>
      <c r="E101" s="222" t="e">
        <f>'Data for calib. SM B'!$F$23*Sample1!$B$59/D101</f>
        <v>#DIV/0!</v>
      </c>
      <c r="F101" s="222" t="e">
        <f>C99*'Data for calib. SM B'!$B$23/D101</f>
        <v>#DIV/0!</v>
      </c>
    </row>
    <row r="102" spans="1:6" x14ac:dyDescent="0.25">
      <c r="A102" s="285"/>
      <c r="B102" s="288"/>
      <c r="C102" s="291"/>
      <c r="D102" s="120">
        <f>SUM('Data for calib. SM B'!$B$24,'Data for calib. SM B'!$D$24,'Data for calib. SM B'!$F$24)</f>
        <v>0</v>
      </c>
      <c r="E102" s="222" t="e">
        <f>'Data for calib. SM B'!$F$24*Sample1!$B$59/D102</f>
        <v>#DIV/0!</v>
      </c>
      <c r="F102" s="222" t="e">
        <f>C99*'Data for calib. SM B'!$B$24/D102</f>
        <v>#DIV/0!</v>
      </c>
    </row>
    <row r="103" spans="1:6" x14ac:dyDescent="0.25">
      <c r="A103" s="285"/>
      <c r="B103" s="289"/>
      <c r="C103" s="292"/>
      <c r="D103" s="121">
        <f>SUM('Data for calib. SM B'!$B$25,'Data for calib. SM B'!$D$25,'Data for calib. SM B'!$F$25)</f>
        <v>0</v>
      </c>
      <c r="E103" s="223" t="e">
        <f>'Data for calib. SM B'!$F$25*Sample1!$B$59/D103</f>
        <v>#DIV/0!</v>
      </c>
      <c r="F103" s="223" t="e">
        <f>C99*'Data for calib. SM B'!$B$25/D103</f>
        <v>#DIV/0!</v>
      </c>
    </row>
    <row r="104" spans="1:6" x14ac:dyDescent="0.25">
      <c r="A104" s="285"/>
      <c r="B104" s="293" t="s">
        <v>101</v>
      </c>
      <c r="C104" s="294" t="e">
        <f>B9</f>
        <v>#DIV/0!</v>
      </c>
      <c r="D104" s="120">
        <f>SUM('Data for calib. SM B'!$B$26,'Data for calib. SM B'!$D$26,'Data for calib. SM B'!$F$26)</f>
        <v>0</v>
      </c>
      <c r="E104" s="222" t="e">
        <f>'Data for calib. SM B'!$F$26*Sample1!$B$59/D104</f>
        <v>#DIV/0!</v>
      </c>
      <c r="F104" s="222" t="e">
        <f>C104*'Data for calib. SM B'!$B$26/D104</f>
        <v>#DIV/0!</v>
      </c>
    </row>
    <row r="105" spans="1:6" x14ac:dyDescent="0.25">
      <c r="A105" s="285"/>
      <c r="B105" s="288"/>
      <c r="C105" s="291"/>
      <c r="D105" s="120">
        <f>SUM('Data for calib. SM B'!$B$27,'Data for calib. SM B'!$D$27,'Data for calib. SM B'!$F$27)</f>
        <v>0</v>
      </c>
      <c r="E105" s="222" t="e">
        <f>'Data for calib. SM B'!$F$27*Sample1!$B$59/D105</f>
        <v>#DIV/0!</v>
      </c>
      <c r="F105" s="222" t="e">
        <f>C104*'Data for calib. SM B'!$B$27/D105</f>
        <v>#DIV/0!</v>
      </c>
    </row>
    <row r="106" spans="1:6" x14ac:dyDescent="0.25">
      <c r="A106" s="285"/>
      <c r="B106" s="288"/>
      <c r="C106" s="291"/>
      <c r="D106" s="120">
        <f>SUM('Data for calib. SM B'!$B$28,'Data for calib. SM B'!$D$28,'Data for calib. SM B'!$F$28)</f>
        <v>0</v>
      </c>
      <c r="E106" s="222" t="e">
        <f>'Data for calib. SM B'!$F$28*Sample1!$B$59/D106</f>
        <v>#DIV/0!</v>
      </c>
      <c r="F106" s="222" t="e">
        <f>C104*'Data for calib. SM B'!$B$28/D106</f>
        <v>#DIV/0!</v>
      </c>
    </row>
    <row r="107" spans="1:6" x14ac:dyDescent="0.25">
      <c r="A107" s="285"/>
      <c r="B107" s="288"/>
      <c r="C107" s="291"/>
      <c r="D107" s="120">
        <f>SUM('Data for calib. SM B'!$B$29,'Data for calib. SM B'!$D$29,'Data for calib. SM B'!$F$29)</f>
        <v>0</v>
      </c>
      <c r="E107" s="222" t="e">
        <f>'Data for calib. SM B'!$F$29*Sample1!$B$59/D107</f>
        <v>#DIV/0!</v>
      </c>
      <c r="F107" s="222" t="e">
        <f>C104*'Data for calib. SM B'!$B$29/D107</f>
        <v>#DIV/0!</v>
      </c>
    </row>
    <row r="108" spans="1:6" ht="15.75" thickBot="1" x14ac:dyDescent="0.3">
      <c r="A108" s="286"/>
      <c r="B108" s="295"/>
      <c r="C108" s="296"/>
      <c r="D108" s="138">
        <f>SUM('Data for calib. SM B'!$B$30,'Data for calib. SM B'!$D$30,'Data for calib. SM B'!$F$30)</f>
        <v>0</v>
      </c>
      <c r="E108" s="224" t="e">
        <f>'Data for calib. SM B'!$F$30*Sample1!$B$59/D108</f>
        <v>#DIV/0!</v>
      </c>
      <c r="F108" s="224" t="e">
        <f>C104*'Data for calib. SM B'!$B$30/D108</f>
        <v>#DIV/0!</v>
      </c>
    </row>
  </sheetData>
  <mergeCells count="56">
    <mergeCell ref="A25:A36"/>
    <mergeCell ref="B25:B26"/>
    <mergeCell ref="C25:C26"/>
    <mergeCell ref="B27:B31"/>
    <mergeCell ref="A13:A24"/>
    <mergeCell ref="B13:B14"/>
    <mergeCell ref="C13:C14"/>
    <mergeCell ref="B15:B19"/>
    <mergeCell ref="C15:C19"/>
    <mergeCell ref="B20:B24"/>
    <mergeCell ref="C20:C24"/>
    <mergeCell ref="C27:C31"/>
    <mergeCell ref="B32:B36"/>
    <mergeCell ref="C32:C36"/>
    <mergeCell ref="A49:A60"/>
    <mergeCell ref="B49:B50"/>
    <mergeCell ref="C49:C50"/>
    <mergeCell ref="B51:B55"/>
    <mergeCell ref="A37:A48"/>
    <mergeCell ref="B44:B48"/>
    <mergeCell ref="C44:C48"/>
    <mergeCell ref="B37:B38"/>
    <mergeCell ref="C37:C38"/>
    <mergeCell ref="B39:B43"/>
    <mergeCell ref="C39:C43"/>
    <mergeCell ref="C51:C55"/>
    <mergeCell ref="B56:B60"/>
    <mergeCell ref="C56:C60"/>
    <mergeCell ref="A73:A84"/>
    <mergeCell ref="B73:B74"/>
    <mergeCell ref="C73:C74"/>
    <mergeCell ref="B75:B79"/>
    <mergeCell ref="A61:A72"/>
    <mergeCell ref="B68:B72"/>
    <mergeCell ref="C68:C72"/>
    <mergeCell ref="B63:B67"/>
    <mergeCell ref="C63:C67"/>
    <mergeCell ref="B61:B62"/>
    <mergeCell ref="C61:C62"/>
    <mergeCell ref="C75:C79"/>
    <mergeCell ref="B80:B84"/>
    <mergeCell ref="C80:C84"/>
    <mergeCell ref="A97:A108"/>
    <mergeCell ref="B97:B98"/>
    <mergeCell ref="C97:C98"/>
    <mergeCell ref="B99:B103"/>
    <mergeCell ref="A85:A96"/>
    <mergeCell ref="B92:B96"/>
    <mergeCell ref="C92:C96"/>
    <mergeCell ref="C99:C103"/>
    <mergeCell ref="B104:B108"/>
    <mergeCell ref="C104:C108"/>
    <mergeCell ref="B85:B86"/>
    <mergeCell ref="C85:C86"/>
    <mergeCell ref="B87:B91"/>
    <mergeCell ref="C87:C91"/>
  </mergeCells>
  <pageMargins left="0.7" right="0.7" top="0.75" bottom="0.75" header="0.3" footer="0.3"/>
  <pageSetup paperSize="9" scale="3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DL64"/>
  <sheetViews>
    <sheetView zoomScale="85" zoomScaleNormal="85" workbookViewId="0">
      <selection activeCell="DD3" sqref="DD3:DD14"/>
    </sheetView>
  </sheetViews>
  <sheetFormatPr defaultColWidth="17.42578125" defaultRowHeight="15" x14ac:dyDescent="0.25"/>
  <cols>
    <col min="1" max="1" width="18.7109375" customWidth="1"/>
    <col min="4" max="4" width="19.28515625" bestFit="1" customWidth="1"/>
    <col min="5" max="5" width="13.85546875" style="106" customWidth="1"/>
    <col min="11" max="11" width="13.85546875" style="106" customWidth="1"/>
    <col min="17" max="17" width="13.85546875" style="106" customWidth="1"/>
    <col min="23" max="23" width="13.85546875" style="106" customWidth="1"/>
    <col min="29" max="29" width="13.85546875" style="106" customWidth="1"/>
    <col min="35" max="35" width="13.85546875" style="106" customWidth="1"/>
    <col min="41" max="41" width="13.85546875" style="106" customWidth="1"/>
    <col min="47" max="47" width="13.85546875" style="106" customWidth="1"/>
    <col min="53" max="53" width="13.85546875" style="106" customWidth="1"/>
    <col min="59" max="59" width="13.85546875" style="106" customWidth="1"/>
    <col min="65" max="65" width="13.85546875" style="106" customWidth="1"/>
    <col min="71" max="71" width="13.85546875" style="106" customWidth="1"/>
    <col min="77" max="77" width="13.85546875" style="106" customWidth="1"/>
    <col min="83" max="83" width="13.85546875" style="106" customWidth="1"/>
    <col min="89" max="89" width="13.85546875" style="106" customWidth="1"/>
    <col min="95" max="95" width="13.85546875" style="106" customWidth="1"/>
    <col min="101" max="101" width="13.85546875" style="106" customWidth="1"/>
    <col min="107" max="107" width="13.85546875" style="106" customWidth="1"/>
  </cols>
  <sheetData>
    <row r="1" spans="1:115" x14ac:dyDescent="0.25">
      <c r="A1" s="70">
        <v>1</v>
      </c>
      <c r="B1" s="59" t="s">
        <v>24</v>
      </c>
      <c r="C1" s="60"/>
      <c r="D1" s="69"/>
      <c r="E1" s="69"/>
      <c r="F1" s="69"/>
      <c r="G1" s="72">
        <v>2</v>
      </c>
      <c r="H1" s="61" t="s">
        <v>33</v>
      </c>
      <c r="I1" s="60"/>
      <c r="J1" s="69"/>
      <c r="K1" s="69"/>
      <c r="L1" s="69"/>
      <c r="M1" s="72">
        <v>3</v>
      </c>
      <c r="N1" s="61" t="s">
        <v>37</v>
      </c>
      <c r="O1" s="60"/>
      <c r="P1" s="69"/>
      <c r="Q1" s="69"/>
      <c r="R1" s="69"/>
      <c r="S1" s="72">
        <v>4</v>
      </c>
      <c r="T1" s="61" t="s">
        <v>44</v>
      </c>
      <c r="U1" s="60"/>
      <c r="V1" s="69"/>
      <c r="W1" s="69"/>
      <c r="X1" s="69"/>
      <c r="Y1" s="72">
        <v>5</v>
      </c>
      <c r="Z1" s="61" t="s">
        <v>20</v>
      </c>
      <c r="AA1" s="60"/>
      <c r="AB1" s="69"/>
      <c r="AC1" s="69"/>
      <c r="AD1" s="69"/>
      <c r="AE1" s="72">
        <v>6</v>
      </c>
      <c r="AF1" s="61" t="s">
        <v>38</v>
      </c>
      <c r="AG1" s="60"/>
      <c r="AH1" s="69"/>
      <c r="AI1" s="69"/>
      <c r="AJ1" s="69"/>
      <c r="AK1" s="72">
        <v>7</v>
      </c>
      <c r="AL1" s="61" t="s">
        <v>192</v>
      </c>
      <c r="AM1" s="60"/>
      <c r="AN1" s="69"/>
      <c r="AO1" s="69"/>
      <c r="AP1" s="69"/>
      <c r="AQ1" s="72">
        <v>8</v>
      </c>
      <c r="AR1" s="61" t="s">
        <v>193</v>
      </c>
      <c r="AS1" s="60"/>
      <c r="AT1" s="69"/>
      <c r="AU1" s="69"/>
      <c r="AV1" s="69"/>
      <c r="AW1" s="72">
        <v>9</v>
      </c>
      <c r="AX1" s="61" t="s">
        <v>194</v>
      </c>
      <c r="AY1" s="60"/>
      <c r="AZ1" s="69"/>
      <c r="BA1" s="69"/>
      <c r="BB1" s="69"/>
      <c r="BC1" s="72">
        <v>10</v>
      </c>
      <c r="BD1" s="61" t="s">
        <v>39</v>
      </c>
      <c r="BE1" s="60"/>
      <c r="BF1" s="69"/>
      <c r="BG1" s="69"/>
      <c r="BH1" s="69"/>
      <c r="BI1" s="72">
        <v>11</v>
      </c>
      <c r="BJ1" s="61" t="s">
        <v>40</v>
      </c>
      <c r="BK1" s="60"/>
      <c r="BL1" s="69"/>
      <c r="BM1" s="69"/>
      <c r="BN1" s="69"/>
      <c r="BO1" s="72">
        <v>12</v>
      </c>
      <c r="BP1" s="61" t="s">
        <v>21</v>
      </c>
      <c r="BQ1" s="60"/>
      <c r="BR1" s="69"/>
      <c r="BS1" s="69"/>
      <c r="BT1" s="69"/>
      <c r="BU1" s="72">
        <v>13</v>
      </c>
      <c r="BV1" s="61" t="s">
        <v>41</v>
      </c>
      <c r="BW1" s="60"/>
      <c r="BX1" s="69"/>
      <c r="BY1" s="69"/>
      <c r="BZ1" s="69"/>
      <c r="CA1" s="72">
        <v>14</v>
      </c>
      <c r="CB1" s="61" t="s">
        <v>195</v>
      </c>
      <c r="CC1" s="60"/>
      <c r="CD1" s="69"/>
      <c r="CE1" s="69"/>
      <c r="CF1" s="69"/>
      <c r="CG1" s="72">
        <v>15</v>
      </c>
      <c r="CH1" s="61" t="s">
        <v>42</v>
      </c>
      <c r="CI1" s="60"/>
      <c r="CJ1" s="69"/>
      <c r="CK1" s="69"/>
      <c r="CL1" s="69"/>
      <c r="CM1" s="72">
        <v>16</v>
      </c>
      <c r="CN1" s="61" t="s">
        <v>68</v>
      </c>
      <c r="CO1" s="60"/>
      <c r="CP1" s="69"/>
      <c r="CQ1" s="69"/>
      <c r="CR1" s="69"/>
      <c r="CS1" s="72">
        <v>17</v>
      </c>
      <c r="CT1" s="61" t="s">
        <v>196</v>
      </c>
      <c r="CU1" s="60"/>
      <c r="CV1" s="69"/>
      <c r="CW1" s="69"/>
      <c r="CX1" s="69"/>
      <c r="CY1" s="72">
        <v>18</v>
      </c>
      <c r="CZ1" s="61" t="s">
        <v>43</v>
      </c>
      <c r="DA1" s="60"/>
      <c r="DB1" s="69"/>
      <c r="DC1" s="69"/>
      <c r="DD1" s="69"/>
      <c r="DE1" s="88"/>
      <c r="DF1" s="88"/>
    </row>
    <row r="2" spans="1:115" ht="18" customHeight="1" x14ac:dyDescent="0.35">
      <c r="A2" s="71" t="s">
        <v>71</v>
      </c>
      <c r="B2" s="54" t="s">
        <v>72</v>
      </c>
      <c r="C2" s="67" t="s">
        <v>77</v>
      </c>
      <c r="D2" s="68" t="s">
        <v>184</v>
      </c>
      <c r="E2" s="67" t="s">
        <v>102</v>
      </c>
      <c r="F2" s="68" t="s">
        <v>76</v>
      </c>
      <c r="G2" s="71" t="s">
        <v>71</v>
      </c>
      <c r="H2" s="54" t="s">
        <v>72</v>
      </c>
      <c r="I2" s="67" t="s">
        <v>77</v>
      </c>
      <c r="J2" s="68" t="s">
        <v>75</v>
      </c>
      <c r="K2" s="67" t="s">
        <v>102</v>
      </c>
      <c r="L2" s="68" t="s">
        <v>76</v>
      </c>
      <c r="M2" s="71" t="s">
        <v>71</v>
      </c>
      <c r="N2" s="54" t="s">
        <v>72</v>
      </c>
      <c r="O2" s="67" t="s">
        <v>77</v>
      </c>
      <c r="P2" s="68" t="s">
        <v>75</v>
      </c>
      <c r="Q2" s="67" t="s">
        <v>102</v>
      </c>
      <c r="R2" s="68" t="s">
        <v>76</v>
      </c>
      <c r="S2" s="71" t="s">
        <v>71</v>
      </c>
      <c r="T2" s="54" t="s">
        <v>72</v>
      </c>
      <c r="U2" s="67" t="s">
        <v>77</v>
      </c>
      <c r="V2" s="68" t="s">
        <v>75</v>
      </c>
      <c r="W2" s="67" t="s">
        <v>102</v>
      </c>
      <c r="X2" s="68" t="s">
        <v>76</v>
      </c>
      <c r="Y2" s="71" t="s">
        <v>71</v>
      </c>
      <c r="Z2" s="54" t="s">
        <v>72</v>
      </c>
      <c r="AA2" s="67" t="s">
        <v>77</v>
      </c>
      <c r="AB2" s="68" t="s">
        <v>75</v>
      </c>
      <c r="AC2" s="67" t="s">
        <v>102</v>
      </c>
      <c r="AD2" s="68" t="s">
        <v>76</v>
      </c>
      <c r="AE2" s="71" t="s">
        <v>71</v>
      </c>
      <c r="AF2" s="54" t="s">
        <v>72</v>
      </c>
      <c r="AG2" s="67" t="s">
        <v>77</v>
      </c>
      <c r="AH2" s="68" t="s">
        <v>75</v>
      </c>
      <c r="AI2" s="67" t="s">
        <v>102</v>
      </c>
      <c r="AJ2" s="68" t="s">
        <v>76</v>
      </c>
      <c r="AK2" s="71" t="s">
        <v>71</v>
      </c>
      <c r="AL2" s="54" t="s">
        <v>72</v>
      </c>
      <c r="AM2" s="67" t="s">
        <v>77</v>
      </c>
      <c r="AN2" s="68" t="s">
        <v>75</v>
      </c>
      <c r="AO2" s="67" t="s">
        <v>102</v>
      </c>
      <c r="AP2" s="68" t="s">
        <v>76</v>
      </c>
      <c r="AQ2" s="71" t="s">
        <v>71</v>
      </c>
      <c r="AR2" s="54" t="s">
        <v>72</v>
      </c>
      <c r="AS2" s="67" t="s">
        <v>77</v>
      </c>
      <c r="AT2" s="68" t="s">
        <v>75</v>
      </c>
      <c r="AU2" s="67" t="s">
        <v>102</v>
      </c>
      <c r="AV2" s="68" t="s">
        <v>76</v>
      </c>
      <c r="AW2" s="71" t="s">
        <v>71</v>
      </c>
      <c r="AX2" s="54" t="s">
        <v>72</v>
      </c>
      <c r="AY2" s="67" t="s">
        <v>77</v>
      </c>
      <c r="AZ2" s="68" t="s">
        <v>75</v>
      </c>
      <c r="BA2" s="67" t="s">
        <v>102</v>
      </c>
      <c r="BB2" s="68" t="s">
        <v>76</v>
      </c>
      <c r="BC2" s="71" t="s">
        <v>71</v>
      </c>
      <c r="BD2" s="54" t="s">
        <v>72</v>
      </c>
      <c r="BE2" s="67" t="s">
        <v>77</v>
      </c>
      <c r="BF2" s="68" t="s">
        <v>75</v>
      </c>
      <c r="BG2" s="67" t="s">
        <v>102</v>
      </c>
      <c r="BH2" s="68" t="s">
        <v>76</v>
      </c>
      <c r="BI2" s="71" t="s">
        <v>71</v>
      </c>
      <c r="BJ2" s="54" t="s">
        <v>72</v>
      </c>
      <c r="BK2" s="67" t="s">
        <v>77</v>
      </c>
      <c r="BL2" s="68" t="s">
        <v>75</v>
      </c>
      <c r="BM2" s="67" t="s">
        <v>102</v>
      </c>
      <c r="BN2" s="68" t="s">
        <v>76</v>
      </c>
      <c r="BO2" s="71" t="s">
        <v>71</v>
      </c>
      <c r="BP2" s="54" t="s">
        <v>72</v>
      </c>
      <c r="BQ2" s="67" t="s">
        <v>77</v>
      </c>
      <c r="BR2" s="68" t="s">
        <v>75</v>
      </c>
      <c r="BS2" s="67" t="s">
        <v>102</v>
      </c>
      <c r="BT2" s="68" t="s">
        <v>76</v>
      </c>
      <c r="BU2" s="71" t="s">
        <v>71</v>
      </c>
      <c r="BV2" s="54" t="s">
        <v>72</v>
      </c>
      <c r="BW2" s="67" t="s">
        <v>77</v>
      </c>
      <c r="BX2" s="68" t="s">
        <v>75</v>
      </c>
      <c r="BY2" s="67" t="s">
        <v>102</v>
      </c>
      <c r="BZ2" s="68" t="s">
        <v>76</v>
      </c>
      <c r="CA2" s="71" t="s">
        <v>71</v>
      </c>
      <c r="CB2" s="54" t="s">
        <v>72</v>
      </c>
      <c r="CC2" s="67" t="s">
        <v>77</v>
      </c>
      <c r="CD2" s="68" t="s">
        <v>75</v>
      </c>
      <c r="CE2" s="67" t="s">
        <v>102</v>
      </c>
      <c r="CF2" s="68" t="s">
        <v>76</v>
      </c>
      <c r="CG2" s="71" t="s">
        <v>71</v>
      </c>
      <c r="CH2" s="54" t="s">
        <v>72</v>
      </c>
      <c r="CI2" s="67" t="s">
        <v>77</v>
      </c>
      <c r="CJ2" s="68" t="s">
        <v>75</v>
      </c>
      <c r="CK2" s="67" t="s">
        <v>102</v>
      </c>
      <c r="CL2" s="68" t="s">
        <v>76</v>
      </c>
      <c r="CM2" s="71" t="s">
        <v>71</v>
      </c>
      <c r="CN2" s="54" t="s">
        <v>72</v>
      </c>
      <c r="CO2" s="67" t="s">
        <v>77</v>
      </c>
      <c r="CP2" s="68" t="s">
        <v>75</v>
      </c>
      <c r="CQ2" s="67" t="s">
        <v>102</v>
      </c>
      <c r="CR2" s="68" t="s">
        <v>76</v>
      </c>
      <c r="CS2" s="71" t="s">
        <v>71</v>
      </c>
      <c r="CT2" s="54" t="s">
        <v>72</v>
      </c>
      <c r="CU2" s="67" t="s">
        <v>77</v>
      </c>
      <c r="CV2" s="68" t="s">
        <v>75</v>
      </c>
      <c r="CW2" s="67" t="s">
        <v>102</v>
      </c>
      <c r="CX2" s="68" t="s">
        <v>76</v>
      </c>
      <c r="CY2" s="71" t="s">
        <v>71</v>
      </c>
      <c r="CZ2" s="54" t="s">
        <v>72</v>
      </c>
      <c r="DA2" s="67" t="s">
        <v>77</v>
      </c>
      <c r="DB2" s="68" t="s">
        <v>75</v>
      </c>
      <c r="DC2" s="67" t="s">
        <v>102</v>
      </c>
      <c r="DD2" s="68" t="s">
        <v>76</v>
      </c>
      <c r="DE2" s="88"/>
      <c r="DF2" s="88"/>
    </row>
    <row r="3" spans="1:115" x14ac:dyDescent="0.25">
      <c r="A3" s="55">
        <v>0.05</v>
      </c>
      <c r="B3" s="89" t="e">
        <f>'Calcs. for calib. SM A'!F15</f>
        <v>#DIV/0!</v>
      </c>
      <c r="C3" s="89">
        <f>D3/F3</f>
        <v>3.442546366827795E-2</v>
      </c>
      <c r="D3" s="228">
        <v>1222453</v>
      </c>
      <c r="E3" s="122" t="e">
        <f>B3/'Calcs. for calib. SM A'!E15</f>
        <v>#DIV/0!</v>
      </c>
      <c r="F3" s="228">
        <v>35510139</v>
      </c>
      <c r="G3" s="55">
        <v>0.05</v>
      </c>
      <c r="H3" s="89" t="e">
        <f>'Calcs. for calib. SM A'!F27</f>
        <v>#DIV/0!</v>
      </c>
      <c r="I3" s="89" t="e">
        <f t="shared" ref="I3:I14" si="0">J3/L3</f>
        <v>#DIV/0!</v>
      </c>
      <c r="J3" s="94"/>
      <c r="K3" s="122" t="e">
        <f>H3/'Calcs. for calib. SM A'!E27</f>
        <v>#DIV/0!</v>
      </c>
      <c r="L3" s="117"/>
      <c r="M3" s="55"/>
      <c r="N3" s="89"/>
      <c r="O3" s="89"/>
      <c r="P3" s="23"/>
      <c r="R3" s="23"/>
      <c r="S3" s="55">
        <v>0.05</v>
      </c>
      <c r="T3" s="89" t="e">
        <f>'Calcs. for calib. SM A'!F39</f>
        <v>#DIV/0!</v>
      </c>
      <c r="U3" s="89" t="e">
        <f>V3/X3</f>
        <v>#DIV/0!</v>
      </c>
      <c r="V3" s="94"/>
      <c r="W3" s="122" t="e">
        <f>T3/'Calcs. for calib. SM A'!E39</f>
        <v>#DIV/0!</v>
      </c>
      <c r="X3" s="117"/>
      <c r="Y3" s="55"/>
      <c r="Z3" s="89"/>
      <c r="AA3" s="89"/>
      <c r="AB3" s="23"/>
      <c r="AD3" s="23"/>
      <c r="AE3" s="55">
        <v>0.05</v>
      </c>
      <c r="AF3" s="89" t="e">
        <f>'Calcs. for calib. SM A'!F51</f>
        <v>#DIV/0!</v>
      </c>
      <c r="AG3" s="89" t="e">
        <f>AH3/AJ3</f>
        <v>#DIV/0!</v>
      </c>
      <c r="AH3" s="94"/>
      <c r="AI3" s="122" t="e">
        <f>AF3/'Calcs. for calib. SM A'!E51</f>
        <v>#DIV/0!</v>
      </c>
      <c r="AJ3" s="117"/>
      <c r="AK3" s="55"/>
      <c r="AL3" s="89"/>
      <c r="AM3" s="89"/>
      <c r="AN3" s="23"/>
      <c r="AP3" s="23"/>
      <c r="AQ3" s="55"/>
      <c r="AR3" s="89"/>
      <c r="AS3" s="89"/>
      <c r="AT3" s="23"/>
      <c r="AV3" s="23"/>
      <c r="AW3" s="55">
        <v>0.05</v>
      </c>
      <c r="AX3" s="89" t="e">
        <f>'Calcs. for calib. SM A'!F63</f>
        <v>#DIV/0!</v>
      </c>
      <c r="AY3" s="89" t="e">
        <f>AZ3/BB3</f>
        <v>#DIV/0!</v>
      </c>
      <c r="AZ3" s="94"/>
      <c r="BA3" s="122" t="e">
        <f>AX3/'Calcs. for calib. SM A'!E63</f>
        <v>#DIV/0!</v>
      </c>
      <c r="BB3" s="117"/>
      <c r="BC3" s="55">
        <v>0.05</v>
      </c>
      <c r="BD3" s="89" t="e">
        <f>'Calcs. for calib. SM A'!F75</f>
        <v>#DIV/0!</v>
      </c>
      <c r="BE3" s="89" t="e">
        <f>BF3/BH3</f>
        <v>#DIV/0!</v>
      </c>
      <c r="BF3" s="94"/>
      <c r="BG3" s="122" t="e">
        <f>BD3/'Calcs. for calib. SM A'!E75</f>
        <v>#DIV/0!</v>
      </c>
      <c r="BH3" s="117"/>
      <c r="BI3" s="55"/>
      <c r="BJ3" s="89"/>
      <c r="BK3" s="89"/>
      <c r="BL3" s="23"/>
      <c r="BN3" s="23"/>
      <c r="BO3" s="55"/>
      <c r="BP3" s="89"/>
      <c r="BQ3" s="89"/>
      <c r="BR3" s="23"/>
      <c r="BT3" s="23"/>
      <c r="BU3" s="55"/>
      <c r="BV3" s="89"/>
      <c r="BW3" s="89"/>
      <c r="BX3" s="23"/>
      <c r="BZ3" s="23"/>
      <c r="CA3" s="55">
        <v>0.05</v>
      </c>
      <c r="CB3" s="89" t="e">
        <f>'Calcs. for calib. SM A'!F87</f>
        <v>#DIV/0!</v>
      </c>
      <c r="CC3" s="89" t="e">
        <f>CD3/CF3</f>
        <v>#DIV/0!</v>
      </c>
      <c r="CD3" s="94"/>
      <c r="CE3" s="122" t="e">
        <f>CB3/'Calcs. for calib. SM A'!E87</f>
        <v>#DIV/0!</v>
      </c>
      <c r="CF3" s="117"/>
      <c r="CG3" s="55"/>
      <c r="CH3" s="89"/>
      <c r="CI3" s="89"/>
      <c r="CJ3" s="23"/>
      <c r="CL3" s="23"/>
      <c r="CM3" s="55">
        <v>0.05</v>
      </c>
      <c r="CN3" s="89" t="e">
        <f>'Calcs. for calib. SM A'!F99</f>
        <v>#DIV/0!</v>
      </c>
      <c r="CO3" s="89" t="e">
        <f>CP3/CR3</f>
        <v>#DIV/0!</v>
      </c>
      <c r="CP3" s="94"/>
      <c r="CQ3" s="122" t="e">
        <f>CN3/'Calcs. for calib. SM A'!E99</f>
        <v>#DIV/0!</v>
      </c>
      <c r="CR3" s="117"/>
      <c r="CS3" s="55">
        <v>0.05</v>
      </c>
      <c r="CT3" s="89" t="e">
        <f>'Calcs. for calib. SM A'!F111</f>
        <v>#DIV/0!</v>
      </c>
      <c r="CU3" s="89" t="e">
        <f>CV3/CX3</f>
        <v>#DIV/0!</v>
      </c>
      <c r="CV3" s="94"/>
      <c r="CW3" s="122" t="e">
        <f>CT3/'Calcs. for calib. SM A'!E111</f>
        <v>#DIV/0!</v>
      </c>
      <c r="CX3" s="117"/>
      <c r="CY3" s="55">
        <v>0.05</v>
      </c>
      <c r="CZ3" s="89" t="e">
        <f>'Calcs. for calib. SM A'!F123</f>
        <v>#DIV/0!</v>
      </c>
      <c r="DA3" s="89" t="e">
        <f>DB3/DD3</f>
        <v>#DIV/0!</v>
      </c>
      <c r="DB3" s="94"/>
      <c r="DC3" s="122" t="e">
        <f>CZ3/'Calcs. for calib. SM A'!E123</f>
        <v>#DIV/0!</v>
      </c>
      <c r="DD3" s="117"/>
      <c r="DE3" s="88"/>
      <c r="DF3" s="23"/>
    </row>
    <row r="4" spans="1:115" x14ac:dyDescent="0.25">
      <c r="A4" s="55">
        <v>0.1</v>
      </c>
      <c r="B4" s="89" t="e">
        <f>'Calcs. for calib. SM A'!F16</f>
        <v>#DIV/0!</v>
      </c>
      <c r="C4" s="89">
        <f t="shared" ref="C4:C14" si="1">D4/F4</f>
        <v>7.2058550569390548E-2</v>
      </c>
      <c r="D4" s="228">
        <v>2511005</v>
      </c>
      <c r="E4" s="122" t="e">
        <f>B4/'Calcs. for calib. SM A'!E16</f>
        <v>#DIV/0!</v>
      </c>
      <c r="F4" s="228">
        <v>34846732</v>
      </c>
      <c r="G4" s="55">
        <v>0.1</v>
      </c>
      <c r="H4" s="89" t="e">
        <f>'Calcs. for calib. SM A'!F28</f>
        <v>#DIV/0!</v>
      </c>
      <c r="I4" s="89" t="e">
        <f t="shared" si="0"/>
        <v>#DIV/0!</v>
      </c>
      <c r="J4" s="94"/>
      <c r="K4" s="122" t="e">
        <f>H4/'Calcs. for calib. SM A'!E28</f>
        <v>#DIV/0!</v>
      </c>
      <c r="L4" s="117"/>
      <c r="M4" s="55"/>
      <c r="N4" s="89"/>
      <c r="O4" s="89"/>
      <c r="P4" s="23"/>
      <c r="R4" s="23"/>
      <c r="S4" s="55">
        <v>0.1</v>
      </c>
      <c r="T4" s="89" t="e">
        <f>'Calcs. for calib. SM A'!F40</f>
        <v>#DIV/0!</v>
      </c>
      <c r="U4" s="89" t="e">
        <f t="shared" ref="U4:U14" si="2">V4/X4</f>
        <v>#DIV/0!</v>
      </c>
      <c r="V4" s="94"/>
      <c r="W4" s="122" t="e">
        <f>T4/'Calcs. for calib. SM A'!E40</f>
        <v>#DIV/0!</v>
      </c>
      <c r="X4" s="117"/>
      <c r="Y4" s="55"/>
      <c r="Z4" s="89"/>
      <c r="AA4" s="89"/>
      <c r="AB4" s="23"/>
      <c r="AD4" s="23"/>
      <c r="AE4" s="55">
        <v>0.1</v>
      </c>
      <c r="AF4" s="89" t="e">
        <f>'Calcs. for calib. SM A'!F52</f>
        <v>#DIV/0!</v>
      </c>
      <c r="AG4" s="89" t="e">
        <f t="shared" ref="AG4:AG14" si="3">AH4/AJ4</f>
        <v>#DIV/0!</v>
      </c>
      <c r="AH4" s="94"/>
      <c r="AI4" s="122" t="e">
        <f>AF4/'Calcs. for calib. SM A'!E52</f>
        <v>#DIV/0!</v>
      </c>
      <c r="AJ4" s="117"/>
      <c r="AK4" s="55"/>
      <c r="AL4" s="89"/>
      <c r="AM4" s="89"/>
      <c r="AN4" s="23"/>
      <c r="AP4" s="23"/>
      <c r="AQ4" s="55"/>
      <c r="AR4" s="89"/>
      <c r="AS4" s="89"/>
      <c r="AT4" s="23"/>
      <c r="AV4" s="23"/>
      <c r="AW4" s="55">
        <v>0.1</v>
      </c>
      <c r="AX4" s="89" t="e">
        <f>'Calcs. for calib. SM A'!F64</f>
        <v>#DIV/0!</v>
      </c>
      <c r="AY4" s="89" t="e">
        <f t="shared" ref="AY4:AY14" si="4">AZ4/BB4</f>
        <v>#DIV/0!</v>
      </c>
      <c r="AZ4" s="94"/>
      <c r="BA4" s="122" t="e">
        <f>AX4/'Calcs. for calib. SM A'!E64</f>
        <v>#DIV/0!</v>
      </c>
      <c r="BB4" s="117"/>
      <c r="BC4" s="55">
        <v>0.1</v>
      </c>
      <c r="BD4" s="89" t="e">
        <f>'Calcs. for calib. SM A'!F76</f>
        <v>#DIV/0!</v>
      </c>
      <c r="BE4" s="89" t="e">
        <f t="shared" ref="BE4:BE14" si="5">BF4/BH4</f>
        <v>#DIV/0!</v>
      </c>
      <c r="BF4" s="94"/>
      <c r="BG4" s="122" t="e">
        <f>BD4/'Calcs. for calib. SM A'!E76</f>
        <v>#DIV/0!</v>
      </c>
      <c r="BH4" s="117"/>
      <c r="BI4" s="55"/>
      <c r="BJ4" s="89"/>
      <c r="BK4" s="89"/>
      <c r="BL4" s="23"/>
      <c r="BN4" s="23"/>
      <c r="BO4" s="55"/>
      <c r="BP4" s="89"/>
      <c r="BQ4" s="89"/>
      <c r="BR4" s="23"/>
      <c r="BT4" s="23"/>
      <c r="BU4" s="55"/>
      <c r="BV4" s="89"/>
      <c r="BW4" s="89"/>
      <c r="BX4" s="23"/>
      <c r="BZ4" s="23"/>
      <c r="CA4" s="55">
        <v>0.1</v>
      </c>
      <c r="CB4" s="89" t="e">
        <f>'Calcs. for calib. SM A'!F88</f>
        <v>#DIV/0!</v>
      </c>
      <c r="CC4" s="89" t="e">
        <f t="shared" ref="CC4:CC14" si="6">CD4/CF4</f>
        <v>#DIV/0!</v>
      </c>
      <c r="CD4" s="94"/>
      <c r="CE4" s="122" t="e">
        <f>CB4/'Calcs. for calib. SM A'!E88</f>
        <v>#DIV/0!</v>
      </c>
      <c r="CF4" s="117"/>
      <c r="CG4" s="55"/>
      <c r="CH4" s="89"/>
      <c r="CI4" s="89"/>
      <c r="CJ4" s="23"/>
      <c r="CL4" s="23"/>
      <c r="CM4" s="55">
        <v>0.1</v>
      </c>
      <c r="CN4" s="89" t="e">
        <f>'Calcs. for calib. SM A'!F100</f>
        <v>#DIV/0!</v>
      </c>
      <c r="CO4" s="89" t="e">
        <f t="shared" ref="CO4:CO14" si="7">CP4/CR4</f>
        <v>#DIV/0!</v>
      </c>
      <c r="CP4" s="94"/>
      <c r="CQ4" s="122" t="e">
        <f>CN4/'Calcs. for calib. SM A'!E100</f>
        <v>#DIV/0!</v>
      </c>
      <c r="CR4" s="117"/>
      <c r="CS4" s="55">
        <v>0.1</v>
      </c>
      <c r="CT4" s="89" t="e">
        <f>'Calcs. for calib. SM A'!F112</f>
        <v>#DIV/0!</v>
      </c>
      <c r="CU4" s="89" t="e">
        <f t="shared" ref="CU4:CU14" si="8">CV4/CX4</f>
        <v>#DIV/0!</v>
      </c>
      <c r="CV4" s="94"/>
      <c r="CW4" s="122" t="e">
        <f>CT4/'Calcs. for calib. SM A'!E112</f>
        <v>#DIV/0!</v>
      </c>
      <c r="CX4" s="117"/>
      <c r="CY4" s="55">
        <v>0.1</v>
      </c>
      <c r="CZ4" s="89" t="e">
        <f>'Calcs. for calib. SM A'!F124</f>
        <v>#DIV/0!</v>
      </c>
      <c r="DA4" s="89" t="e">
        <f t="shared" ref="DA4:DA14" si="9">DB4/DD4</f>
        <v>#DIV/0!</v>
      </c>
      <c r="DB4" s="94"/>
      <c r="DC4" s="122" t="e">
        <f>CZ4/'Calcs. for calib. SM A'!E124</f>
        <v>#DIV/0!</v>
      </c>
      <c r="DD4" s="117"/>
      <c r="DF4" s="23"/>
    </row>
    <row r="5" spans="1:115" x14ac:dyDescent="0.25">
      <c r="A5" s="55">
        <v>0.15</v>
      </c>
      <c r="B5" s="89" t="e">
        <f>'Calcs. for calib. SM A'!F17</f>
        <v>#DIV/0!</v>
      </c>
      <c r="C5" s="89">
        <f t="shared" si="1"/>
        <v>9.8658049956360835E-2</v>
      </c>
      <c r="D5" s="228">
        <v>3790404</v>
      </c>
      <c r="E5" s="122" t="e">
        <f>B5/'Calcs. for calib. SM A'!E17</f>
        <v>#DIV/0!</v>
      </c>
      <c r="F5" s="228">
        <v>38419612</v>
      </c>
      <c r="G5" s="55">
        <v>0.15</v>
      </c>
      <c r="H5" s="89" t="e">
        <f>'Calcs. for calib. SM A'!F29</f>
        <v>#DIV/0!</v>
      </c>
      <c r="I5" s="89" t="e">
        <f t="shared" si="0"/>
        <v>#DIV/0!</v>
      </c>
      <c r="J5" s="94"/>
      <c r="K5" s="122" t="e">
        <f>H5/'Calcs. for calib. SM A'!E29</f>
        <v>#DIV/0!</v>
      </c>
      <c r="L5" s="117"/>
      <c r="M5" s="55"/>
      <c r="N5" s="89"/>
      <c r="O5" s="89"/>
      <c r="P5" s="23"/>
      <c r="R5" s="23"/>
      <c r="S5" s="55">
        <v>0.15</v>
      </c>
      <c r="T5" s="89" t="e">
        <f>'Calcs. for calib. SM A'!F41</f>
        <v>#DIV/0!</v>
      </c>
      <c r="U5" s="89" t="e">
        <f t="shared" si="2"/>
        <v>#DIV/0!</v>
      </c>
      <c r="V5" s="94"/>
      <c r="W5" s="122" t="e">
        <f>T5/'Calcs. for calib. SM A'!E41</f>
        <v>#DIV/0!</v>
      </c>
      <c r="X5" s="117"/>
      <c r="Y5" s="55"/>
      <c r="Z5" s="89"/>
      <c r="AA5" s="89"/>
      <c r="AB5" s="23"/>
      <c r="AD5" s="23"/>
      <c r="AE5" s="55">
        <v>0.15</v>
      </c>
      <c r="AF5" s="89" t="e">
        <f>'Calcs. for calib. SM A'!F53</f>
        <v>#DIV/0!</v>
      </c>
      <c r="AG5" s="89" t="e">
        <f t="shared" si="3"/>
        <v>#DIV/0!</v>
      </c>
      <c r="AH5" s="94"/>
      <c r="AI5" s="122" t="e">
        <f>AF5/'Calcs. for calib. SM A'!E53</f>
        <v>#DIV/0!</v>
      </c>
      <c r="AJ5" s="117"/>
      <c r="AK5" s="55"/>
      <c r="AL5" s="89"/>
      <c r="AM5" s="89"/>
      <c r="AN5" s="23"/>
      <c r="AP5" s="23"/>
      <c r="AQ5" s="55"/>
      <c r="AR5" s="89"/>
      <c r="AS5" s="89"/>
      <c r="AT5" s="23"/>
      <c r="AV5" s="23"/>
      <c r="AW5" s="55">
        <v>0.15</v>
      </c>
      <c r="AX5" s="89" t="e">
        <f>'Calcs. for calib. SM A'!F65</f>
        <v>#DIV/0!</v>
      </c>
      <c r="AY5" s="89" t="e">
        <f t="shared" si="4"/>
        <v>#DIV/0!</v>
      </c>
      <c r="AZ5" s="94"/>
      <c r="BA5" s="122" t="e">
        <f>AX5/'Calcs. for calib. SM A'!E65</f>
        <v>#DIV/0!</v>
      </c>
      <c r="BB5" s="117"/>
      <c r="BC5" s="55">
        <v>0.15</v>
      </c>
      <c r="BD5" s="89" t="e">
        <f>'Calcs. for calib. SM A'!F77</f>
        <v>#DIV/0!</v>
      </c>
      <c r="BE5" s="89" t="e">
        <f t="shared" si="5"/>
        <v>#DIV/0!</v>
      </c>
      <c r="BF5" s="94"/>
      <c r="BG5" s="122" t="e">
        <f>BD5/'Calcs. for calib. SM A'!E77</f>
        <v>#DIV/0!</v>
      </c>
      <c r="BH5" s="117"/>
      <c r="BI5" s="55"/>
      <c r="BJ5" s="89"/>
      <c r="BK5" s="89"/>
      <c r="BL5" s="23"/>
      <c r="BN5" s="23"/>
      <c r="BO5" s="55"/>
      <c r="BP5" s="89"/>
      <c r="BQ5" s="89"/>
      <c r="BR5" s="23"/>
      <c r="BT5" s="23"/>
      <c r="BU5" s="55"/>
      <c r="BV5" s="89"/>
      <c r="BW5" s="89"/>
      <c r="BX5" s="23"/>
      <c r="BZ5" s="23"/>
      <c r="CA5" s="55">
        <v>0.15</v>
      </c>
      <c r="CB5" s="89" t="e">
        <f>'Calcs. for calib. SM A'!F89</f>
        <v>#DIV/0!</v>
      </c>
      <c r="CC5" s="89" t="e">
        <f t="shared" si="6"/>
        <v>#DIV/0!</v>
      </c>
      <c r="CD5" s="94"/>
      <c r="CE5" s="122" t="e">
        <f>CB5/'Calcs. for calib. SM A'!E89</f>
        <v>#DIV/0!</v>
      </c>
      <c r="CF5" s="117"/>
      <c r="CG5" s="55"/>
      <c r="CH5" s="89"/>
      <c r="CI5" s="89"/>
      <c r="CJ5" s="23"/>
      <c r="CL5" s="23"/>
      <c r="CM5" s="55">
        <v>0.15</v>
      </c>
      <c r="CN5" s="89" t="e">
        <f>'Calcs. for calib. SM A'!F101</f>
        <v>#DIV/0!</v>
      </c>
      <c r="CO5" s="89" t="e">
        <f t="shared" si="7"/>
        <v>#DIV/0!</v>
      </c>
      <c r="CP5" s="94"/>
      <c r="CQ5" s="122" t="e">
        <f>CN5/'Calcs. for calib. SM A'!E101</f>
        <v>#DIV/0!</v>
      </c>
      <c r="CR5" s="117"/>
      <c r="CS5" s="55">
        <v>0.15</v>
      </c>
      <c r="CT5" s="89" t="e">
        <f>'Calcs. for calib. SM A'!F113</f>
        <v>#DIV/0!</v>
      </c>
      <c r="CU5" s="89" t="e">
        <f t="shared" si="8"/>
        <v>#DIV/0!</v>
      </c>
      <c r="CV5" s="94"/>
      <c r="CW5" s="122" t="e">
        <f>CT5/'Calcs. for calib. SM A'!E113</f>
        <v>#DIV/0!</v>
      </c>
      <c r="CX5" s="117"/>
      <c r="CY5" s="55">
        <v>0.15</v>
      </c>
      <c r="CZ5" s="89" t="e">
        <f>'Calcs. for calib. SM A'!F125</f>
        <v>#DIV/0!</v>
      </c>
      <c r="DA5" s="89" t="e">
        <f t="shared" si="9"/>
        <v>#DIV/0!</v>
      </c>
      <c r="DB5" s="94"/>
      <c r="DC5" s="122" t="e">
        <f>CZ5/'Calcs. for calib. SM A'!E125</f>
        <v>#DIV/0!</v>
      </c>
      <c r="DD5" s="117"/>
      <c r="DF5" s="23"/>
    </row>
    <row r="6" spans="1:115" x14ac:dyDescent="0.25">
      <c r="A6" s="55">
        <v>0.2</v>
      </c>
      <c r="B6" s="89" t="e">
        <f>'Calcs. for calib. SM A'!F18</f>
        <v>#DIV/0!</v>
      </c>
      <c r="C6" s="89">
        <f t="shared" si="1"/>
        <v>0.12379583507935024</v>
      </c>
      <c r="D6" s="228">
        <v>4166961</v>
      </c>
      <c r="E6" s="122" t="e">
        <f>B6/'Calcs. for calib. SM A'!E18</f>
        <v>#DIV/0!</v>
      </c>
      <c r="F6" s="228">
        <v>33659945</v>
      </c>
      <c r="G6" s="55">
        <v>0.2</v>
      </c>
      <c r="H6" s="89" t="e">
        <f>'Calcs. for calib. SM A'!F30</f>
        <v>#DIV/0!</v>
      </c>
      <c r="I6" s="89" t="e">
        <f t="shared" si="0"/>
        <v>#DIV/0!</v>
      </c>
      <c r="J6" s="94"/>
      <c r="K6" s="122" t="e">
        <f>H6/'Calcs. for calib. SM A'!E30</f>
        <v>#DIV/0!</v>
      </c>
      <c r="L6" s="117"/>
      <c r="M6" s="55">
        <v>0.2</v>
      </c>
      <c r="N6" s="89" t="e">
        <f>'Calcs. for calib. SM B'!F13</f>
        <v>#DIV/0!</v>
      </c>
      <c r="O6" s="89" t="e">
        <f t="shared" ref="O6:O17" si="10">P6/R6</f>
        <v>#DIV/0!</v>
      </c>
      <c r="P6" s="94"/>
      <c r="Q6" s="122" t="e">
        <f>N6/'Calcs. for calib. SM B'!E13</f>
        <v>#DIV/0!</v>
      </c>
      <c r="R6" s="229"/>
      <c r="S6" s="55">
        <v>0.2</v>
      </c>
      <c r="T6" s="89" t="e">
        <f>'Calcs. for calib. SM A'!F42</f>
        <v>#DIV/0!</v>
      </c>
      <c r="U6" s="89" t="e">
        <f t="shared" si="2"/>
        <v>#DIV/0!</v>
      </c>
      <c r="V6" s="94"/>
      <c r="W6" s="122" t="e">
        <f>T6/'Calcs. for calib. SM A'!E42</f>
        <v>#DIV/0!</v>
      </c>
      <c r="X6" s="117"/>
      <c r="Y6" s="55">
        <v>0.2</v>
      </c>
      <c r="Z6" s="89" t="e">
        <f>'Calcs. for calib. SM B'!F25</f>
        <v>#DIV/0!</v>
      </c>
      <c r="AA6" s="89" t="e">
        <f t="shared" ref="AA6:AA17" si="11">AB6/AD6</f>
        <v>#DIV/0!</v>
      </c>
      <c r="AB6" s="94"/>
      <c r="AC6" s="122" t="e">
        <f>Z6/'Calcs. for calib. SM B'!E25</f>
        <v>#DIV/0!</v>
      </c>
      <c r="AD6" s="117"/>
      <c r="AE6" s="55">
        <v>0.2</v>
      </c>
      <c r="AF6" s="89" t="e">
        <f>'Calcs. for calib. SM A'!F54</f>
        <v>#DIV/0!</v>
      </c>
      <c r="AG6" s="89" t="e">
        <f t="shared" si="3"/>
        <v>#DIV/0!</v>
      </c>
      <c r="AH6" s="94"/>
      <c r="AI6" s="122" t="e">
        <f>AF6/'Calcs. for calib. SM A'!E54</f>
        <v>#DIV/0!</v>
      </c>
      <c r="AJ6" s="117"/>
      <c r="AK6" s="55">
        <v>0.2</v>
      </c>
      <c r="AL6" s="89" t="e">
        <f>'Calcs. for calib. SM B'!F37</f>
        <v>#DIV/0!</v>
      </c>
      <c r="AM6" s="89" t="e">
        <f t="shared" ref="AM6:AM17" si="12">AN6/AP6</f>
        <v>#DIV/0!</v>
      </c>
      <c r="AN6" s="94"/>
      <c r="AO6" s="122" t="e">
        <f>AL6/'Calcs. for calib. SM B'!E37</f>
        <v>#DIV/0!</v>
      </c>
      <c r="AP6" s="117"/>
      <c r="AQ6" s="55">
        <v>0.2</v>
      </c>
      <c r="AR6" s="89" t="e">
        <f>'Calcs. for calib. SM B'!F49</f>
        <v>#DIV/0!</v>
      </c>
      <c r="AS6" s="89" t="e">
        <f t="shared" ref="AS6:AS17" si="13">AT6/AV6</f>
        <v>#DIV/0!</v>
      </c>
      <c r="AT6" s="94"/>
      <c r="AU6" s="122" t="e">
        <f>AR6/'Calcs. for calib. SM B'!E49</f>
        <v>#DIV/0!</v>
      </c>
      <c r="AV6" s="117"/>
      <c r="AW6" s="55">
        <v>0.2</v>
      </c>
      <c r="AX6" s="89" t="e">
        <f>'Calcs. for calib. SM A'!F66</f>
        <v>#DIV/0!</v>
      </c>
      <c r="AY6" s="89" t="e">
        <f t="shared" si="4"/>
        <v>#DIV/0!</v>
      </c>
      <c r="AZ6" s="94"/>
      <c r="BA6" s="122" t="e">
        <f>AX6/'Calcs. for calib. SM A'!E66</f>
        <v>#DIV/0!</v>
      </c>
      <c r="BB6" s="117"/>
      <c r="BC6" s="55">
        <v>0.2</v>
      </c>
      <c r="BD6" s="89" t="e">
        <f>'Calcs. for calib. SM A'!F78</f>
        <v>#DIV/0!</v>
      </c>
      <c r="BE6" s="89" t="e">
        <f t="shared" si="5"/>
        <v>#DIV/0!</v>
      </c>
      <c r="BF6" s="94"/>
      <c r="BG6" s="122" t="e">
        <f>BD6/'Calcs. for calib. SM A'!E78</f>
        <v>#DIV/0!</v>
      </c>
      <c r="BH6" s="117"/>
      <c r="BI6" s="55">
        <v>0.2</v>
      </c>
      <c r="BJ6" s="89" t="e">
        <f>'Calcs. for calib. SM B'!F61</f>
        <v>#DIV/0!</v>
      </c>
      <c r="BK6" s="89" t="e">
        <f t="shared" ref="BK6:BK17" si="14">BL6/BN6</f>
        <v>#DIV/0!</v>
      </c>
      <c r="BL6" s="94"/>
      <c r="BM6" s="122" t="e">
        <f>BJ6/'Calcs. for calib. SM B'!E61</f>
        <v>#DIV/0!</v>
      </c>
      <c r="BN6" s="117"/>
      <c r="BO6" s="55">
        <v>0.2</v>
      </c>
      <c r="BP6" s="89" t="e">
        <f>'Calcs. for calib. SM B'!F73</f>
        <v>#DIV/0!</v>
      </c>
      <c r="BQ6" s="89" t="e">
        <f t="shared" ref="BQ6:BQ17" si="15">BR6/BT6</f>
        <v>#DIV/0!</v>
      </c>
      <c r="BR6" s="94"/>
      <c r="BS6" s="122" t="e">
        <f>BP6/'Calcs. for calib. SM B'!E73</f>
        <v>#DIV/0!</v>
      </c>
      <c r="BT6" s="117"/>
      <c r="BU6" s="55">
        <v>0.2</v>
      </c>
      <c r="BV6" s="89" t="e">
        <f>'Calcs. for calib. SM B'!F85</f>
        <v>#DIV/0!</v>
      </c>
      <c r="BW6" s="89" t="e">
        <f t="shared" ref="BW6:BW17" si="16">BX6/BZ6</f>
        <v>#DIV/0!</v>
      </c>
      <c r="BX6" s="94"/>
      <c r="BY6" s="122" t="e">
        <f>BV6/'Calcs. for calib. SM B'!E85</f>
        <v>#DIV/0!</v>
      </c>
      <c r="BZ6" s="117"/>
      <c r="CA6" s="55">
        <v>0.2</v>
      </c>
      <c r="CB6" s="89" t="e">
        <f>'Calcs. for calib. SM A'!F90</f>
        <v>#DIV/0!</v>
      </c>
      <c r="CC6" s="89" t="e">
        <f t="shared" si="6"/>
        <v>#DIV/0!</v>
      </c>
      <c r="CD6" s="94"/>
      <c r="CE6" s="122" t="e">
        <f>CB6/'Calcs. for calib. SM A'!E90</f>
        <v>#DIV/0!</v>
      </c>
      <c r="CF6" s="117"/>
      <c r="CG6" s="55">
        <v>0.2</v>
      </c>
      <c r="CH6" s="89" t="e">
        <f>'Calcs. for calib. SM B'!F97</f>
        <v>#DIV/0!</v>
      </c>
      <c r="CI6" s="89" t="e">
        <f t="shared" ref="CI6:CI17" si="17">CJ6/CL6</f>
        <v>#DIV/0!</v>
      </c>
      <c r="CJ6" s="94"/>
      <c r="CK6" s="122" t="e">
        <f>CH6/'Calcs. for calib. SM B'!E97</f>
        <v>#DIV/0!</v>
      </c>
      <c r="CL6" s="117"/>
      <c r="CM6" s="55">
        <v>0.2</v>
      </c>
      <c r="CN6" s="89" t="e">
        <f>'Calcs. for calib. SM A'!F102</f>
        <v>#DIV/0!</v>
      </c>
      <c r="CO6" s="89" t="e">
        <f t="shared" si="7"/>
        <v>#DIV/0!</v>
      </c>
      <c r="CP6" s="94"/>
      <c r="CQ6" s="122" t="e">
        <f>CN6/'Calcs. for calib. SM A'!E102</f>
        <v>#DIV/0!</v>
      </c>
      <c r="CR6" s="117"/>
      <c r="CS6" s="55">
        <v>0.2</v>
      </c>
      <c r="CT6" s="89" t="e">
        <f>'Calcs. for calib. SM A'!F114</f>
        <v>#DIV/0!</v>
      </c>
      <c r="CU6" s="89" t="e">
        <f t="shared" si="8"/>
        <v>#DIV/0!</v>
      </c>
      <c r="CV6" s="94"/>
      <c r="CW6" s="122" t="e">
        <f>CT6/'Calcs. for calib. SM A'!E114</f>
        <v>#DIV/0!</v>
      </c>
      <c r="CX6" s="117"/>
      <c r="CY6" s="55">
        <v>0.2</v>
      </c>
      <c r="CZ6" s="89" t="e">
        <f>'Calcs. for calib. SM A'!F126</f>
        <v>#DIV/0!</v>
      </c>
      <c r="DA6" s="89" t="e">
        <f t="shared" si="9"/>
        <v>#DIV/0!</v>
      </c>
      <c r="DB6" s="94"/>
      <c r="DC6" s="122" t="e">
        <f>CZ6/'Calcs. for calib. SM A'!E126</f>
        <v>#DIV/0!</v>
      </c>
      <c r="DD6" s="117"/>
      <c r="DF6" s="23"/>
    </row>
    <row r="7" spans="1:115" x14ac:dyDescent="0.25">
      <c r="A7" s="55">
        <v>0.25</v>
      </c>
      <c r="B7" s="89" t="e">
        <f>'Calcs. for calib. SM A'!F19</f>
        <v>#DIV/0!</v>
      </c>
      <c r="C7" s="89">
        <f t="shared" si="1"/>
        <v>0.16479838321764181</v>
      </c>
      <c r="D7" s="228">
        <v>4995215</v>
      </c>
      <c r="E7" s="122" t="e">
        <f>B7/'Calcs. for calib. SM A'!E19</f>
        <v>#DIV/0!</v>
      </c>
      <c r="F7" s="228">
        <v>30311068</v>
      </c>
      <c r="G7" s="55">
        <v>0.25</v>
      </c>
      <c r="H7" s="89" t="e">
        <f>'Calcs. for calib. SM A'!F31</f>
        <v>#DIV/0!</v>
      </c>
      <c r="I7" s="89" t="e">
        <f t="shared" si="0"/>
        <v>#DIV/0!</v>
      </c>
      <c r="J7" s="94"/>
      <c r="K7" s="122" t="e">
        <f>H7/'Calcs. for calib. SM A'!E31</f>
        <v>#DIV/0!</v>
      </c>
      <c r="L7" s="117"/>
      <c r="M7" s="55">
        <v>0.25</v>
      </c>
      <c r="N7" s="89" t="e">
        <f>'Calcs. for calib. SM B'!F14</f>
        <v>#DIV/0!</v>
      </c>
      <c r="O7" s="89" t="e">
        <f t="shared" si="10"/>
        <v>#DIV/0!</v>
      </c>
      <c r="P7" s="94"/>
      <c r="Q7" s="122" t="e">
        <f>N7/'Calcs. for calib. SM B'!E14</f>
        <v>#DIV/0!</v>
      </c>
      <c r="R7" s="229"/>
      <c r="S7" s="55">
        <v>0.25</v>
      </c>
      <c r="T7" s="89" t="e">
        <f>'Calcs. for calib. SM A'!F43</f>
        <v>#DIV/0!</v>
      </c>
      <c r="U7" s="89" t="e">
        <f t="shared" si="2"/>
        <v>#DIV/0!</v>
      </c>
      <c r="V7" s="94"/>
      <c r="W7" s="122" t="e">
        <f>T7/'Calcs. for calib. SM A'!E43</f>
        <v>#DIV/0!</v>
      </c>
      <c r="X7" s="117"/>
      <c r="Y7" s="55">
        <v>0.25</v>
      </c>
      <c r="Z7" s="89" t="e">
        <f>'Calcs. for calib. SM B'!F26</f>
        <v>#DIV/0!</v>
      </c>
      <c r="AA7" s="89" t="e">
        <f t="shared" si="11"/>
        <v>#DIV/0!</v>
      </c>
      <c r="AB7" s="94"/>
      <c r="AC7" s="122" t="e">
        <f>Z7/'Calcs. for calib. SM B'!E26</f>
        <v>#DIV/0!</v>
      </c>
      <c r="AD7" s="117"/>
      <c r="AE7" s="55">
        <v>0.25</v>
      </c>
      <c r="AF7" s="89" t="e">
        <f>'Calcs. for calib. SM A'!F55</f>
        <v>#DIV/0!</v>
      </c>
      <c r="AG7" s="89" t="e">
        <f t="shared" si="3"/>
        <v>#DIV/0!</v>
      </c>
      <c r="AH7" s="94"/>
      <c r="AI7" s="122" t="e">
        <f>AF7/'Calcs. for calib. SM A'!E55</f>
        <v>#DIV/0!</v>
      </c>
      <c r="AJ7" s="117"/>
      <c r="AK7" s="55">
        <v>0.25</v>
      </c>
      <c r="AL7" s="89" t="e">
        <f>'Calcs. for calib. SM B'!F38</f>
        <v>#DIV/0!</v>
      </c>
      <c r="AM7" s="89" t="e">
        <f t="shared" si="12"/>
        <v>#DIV/0!</v>
      </c>
      <c r="AN7" s="94"/>
      <c r="AO7" s="122" t="e">
        <f>AL7/'Calcs. for calib. SM B'!E38</f>
        <v>#DIV/0!</v>
      </c>
      <c r="AP7" s="117"/>
      <c r="AQ7" s="55">
        <v>0.25</v>
      </c>
      <c r="AR7" s="89" t="e">
        <f>'Calcs. for calib. SM B'!F50</f>
        <v>#DIV/0!</v>
      </c>
      <c r="AS7" s="89" t="e">
        <f t="shared" si="13"/>
        <v>#DIV/0!</v>
      </c>
      <c r="AT7" s="94"/>
      <c r="AU7" s="122" t="e">
        <f>AR7/'Calcs. for calib. SM B'!E50</f>
        <v>#DIV/0!</v>
      </c>
      <c r="AV7" s="117"/>
      <c r="AW7" s="55">
        <v>0.25</v>
      </c>
      <c r="AX7" s="89" t="e">
        <f>'Calcs. for calib. SM A'!F67</f>
        <v>#DIV/0!</v>
      </c>
      <c r="AY7" s="89" t="e">
        <f t="shared" si="4"/>
        <v>#DIV/0!</v>
      </c>
      <c r="AZ7" s="94"/>
      <c r="BA7" s="122" t="e">
        <f>AX7/'Calcs. for calib. SM A'!E67</f>
        <v>#DIV/0!</v>
      </c>
      <c r="BB7" s="117"/>
      <c r="BC7" s="55">
        <v>0.25</v>
      </c>
      <c r="BD7" s="89" t="e">
        <f>'Calcs. for calib. SM A'!F79</f>
        <v>#DIV/0!</v>
      </c>
      <c r="BE7" s="89" t="e">
        <f t="shared" si="5"/>
        <v>#DIV/0!</v>
      </c>
      <c r="BF7" s="94"/>
      <c r="BG7" s="122" t="e">
        <f>BD7/'Calcs. for calib. SM A'!E79</f>
        <v>#DIV/0!</v>
      </c>
      <c r="BH7" s="117"/>
      <c r="BI7" s="55">
        <v>0.25</v>
      </c>
      <c r="BJ7" s="89" t="e">
        <f>'Calcs. for calib. SM B'!F62</f>
        <v>#DIV/0!</v>
      </c>
      <c r="BK7" s="89" t="e">
        <f t="shared" si="14"/>
        <v>#DIV/0!</v>
      </c>
      <c r="BL7" s="94"/>
      <c r="BM7" s="122" t="e">
        <f>BJ7/'Calcs. for calib. SM B'!E62</f>
        <v>#DIV/0!</v>
      </c>
      <c r="BN7" s="117"/>
      <c r="BO7" s="55">
        <v>0.25</v>
      </c>
      <c r="BP7" s="89" t="e">
        <f>'Calcs. for calib. SM B'!F74</f>
        <v>#DIV/0!</v>
      </c>
      <c r="BQ7" s="89" t="e">
        <f t="shared" si="15"/>
        <v>#DIV/0!</v>
      </c>
      <c r="BR7" s="94"/>
      <c r="BS7" s="122" t="e">
        <f>BP7/'Calcs. for calib. SM B'!E74</f>
        <v>#DIV/0!</v>
      </c>
      <c r="BT7" s="117"/>
      <c r="BU7" s="55">
        <v>0.25</v>
      </c>
      <c r="BV7" s="89" t="e">
        <f>'Calcs. for calib. SM B'!F86</f>
        <v>#DIV/0!</v>
      </c>
      <c r="BW7" s="89" t="e">
        <f t="shared" si="16"/>
        <v>#DIV/0!</v>
      </c>
      <c r="BX7" s="94"/>
      <c r="BY7" s="122" t="e">
        <f>BV7/'Calcs. for calib. SM B'!E86</f>
        <v>#DIV/0!</v>
      </c>
      <c r="BZ7" s="117"/>
      <c r="CA7" s="55">
        <v>0.25</v>
      </c>
      <c r="CB7" s="89" t="e">
        <f>'Calcs. for calib. SM A'!F91</f>
        <v>#DIV/0!</v>
      </c>
      <c r="CC7" s="89" t="e">
        <f t="shared" si="6"/>
        <v>#DIV/0!</v>
      </c>
      <c r="CD7" s="94"/>
      <c r="CE7" s="122" t="e">
        <f>CB7/'Calcs. for calib. SM A'!E91</f>
        <v>#DIV/0!</v>
      </c>
      <c r="CF7" s="117"/>
      <c r="CG7" s="55">
        <v>0.25</v>
      </c>
      <c r="CH7" s="89" t="e">
        <f>'Calcs. for calib. SM B'!F98</f>
        <v>#DIV/0!</v>
      </c>
      <c r="CI7" s="89" t="e">
        <f t="shared" si="17"/>
        <v>#DIV/0!</v>
      </c>
      <c r="CJ7" s="94"/>
      <c r="CK7" s="122" t="e">
        <f>CH7/'Calcs. for calib. SM B'!E98</f>
        <v>#DIV/0!</v>
      </c>
      <c r="CL7" s="117"/>
      <c r="CM7" s="55">
        <v>0.25</v>
      </c>
      <c r="CN7" s="89" t="e">
        <f>'Calcs. for calib. SM A'!F103</f>
        <v>#DIV/0!</v>
      </c>
      <c r="CO7" s="89" t="e">
        <f t="shared" si="7"/>
        <v>#DIV/0!</v>
      </c>
      <c r="CP7" s="94"/>
      <c r="CQ7" s="122" t="e">
        <f>CN7/'Calcs. for calib. SM A'!E103</f>
        <v>#DIV/0!</v>
      </c>
      <c r="CR7" s="117"/>
      <c r="CS7" s="55">
        <v>0.25</v>
      </c>
      <c r="CT7" s="89" t="e">
        <f>'Calcs. for calib. SM A'!F115</f>
        <v>#DIV/0!</v>
      </c>
      <c r="CU7" s="89" t="e">
        <f t="shared" si="8"/>
        <v>#DIV/0!</v>
      </c>
      <c r="CV7" s="94"/>
      <c r="CW7" s="122" t="e">
        <f>CT7/'Calcs. for calib. SM A'!E115</f>
        <v>#DIV/0!</v>
      </c>
      <c r="CX7" s="117"/>
      <c r="CY7" s="55">
        <v>0.25</v>
      </c>
      <c r="CZ7" s="89" t="e">
        <f>'Calcs. for calib. SM A'!F127</f>
        <v>#DIV/0!</v>
      </c>
      <c r="DA7" s="89" t="e">
        <f t="shared" si="9"/>
        <v>#DIV/0!</v>
      </c>
      <c r="DB7" s="94"/>
      <c r="DC7" s="122" t="e">
        <f>CZ7/'Calcs. for calib. SM A'!E127</f>
        <v>#DIV/0!</v>
      </c>
      <c r="DD7" s="117"/>
      <c r="DF7" s="23"/>
    </row>
    <row r="8" spans="1:115" x14ac:dyDescent="0.25">
      <c r="A8" s="55">
        <v>0.5</v>
      </c>
      <c r="B8" s="89" t="e">
        <f>'Calcs. for calib. SM A'!F20</f>
        <v>#DIV/0!</v>
      </c>
      <c r="C8" s="89">
        <f t="shared" si="1"/>
        <v>0.4083144076118933</v>
      </c>
      <c r="D8" s="228">
        <v>12695559</v>
      </c>
      <c r="E8" s="122" t="e">
        <f>B8/'Calcs. for calib. SM A'!E20</f>
        <v>#DIV/0!</v>
      </c>
      <c r="F8" s="228">
        <v>31092606</v>
      </c>
      <c r="G8" s="55">
        <v>0.5</v>
      </c>
      <c r="H8" s="89" t="e">
        <f>'Calcs. for calib. SM A'!F32</f>
        <v>#DIV/0!</v>
      </c>
      <c r="I8" s="89" t="e">
        <f t="shared" si="0"/>
        <v>#DIV/0!</v>
      </c>
      <c r="J8" s="94"/>
      <c r="K8" s="122" t="e">
        <f>H8/'Calcs. for calib. SM A'!E32</f>
        <v>#DIV/0!</v>
      </c>
      <c r="L8" s="117"/>
      <c r="M8" s="55">
        <v>0.5</v>
      </c>
      <c r="N8" s="89" t="e">
        <f>'Calcs. for calib. SM B'!F15</f>
        <v>#DIV/0!</v>
      </c>
      <c r="O8" s="89" t="e">
        <f t="shared" si="10"/>
        <v>#DIV/0!</v>
      </c>
      <c r="P8" s="94"/>
      <c r="Q8" s="122" t="e">
        <f>N8/'Calcs. for calib. SM B'!E15</f>
        <v>#DIV/0!</v>
      </c>
      <c r="R8" s="229"/>
      <c r="S8" s="55">
        <v>0.5</v>
      </c>
      <c r="T8" s="89" t="e">
        <f>'Calcs. for calib. SM A'!F44</f>
        <v>#DIV/0!</v>
      </c>
      <c r="U8" s="89" t="e">
        <f t="shared" si="2"/>
        <v>#DIV/0!</v>
      </c>
      <c r="V8" s="94"/>
      <c r="W8" s="122" t="e">
        <f>T8/'Calcs. for calib. SM A'!E44</f>
        <v>#DIV/0!</v>
      </c>
      <c r="X8" s="117"/>
      <c r="Y8" s="55">
        <v>0.5</v>
      </c>
      <c r="Z8" s="89" t="e">
        <f>'Calcs. for calib. SM B'!F27</f>
        <v>#DIV/0!</v>
      </c>
      <c r="AA8" s="89" t="e">
        <f t="shared" si="11"/>
        <v>#DIV/0!</v>
      </c>
      <c r="AB8" s="94"/>
      <c r="AC8" s="122" t="e">
        <f>Z8/'Calcs. for calib. SM B'!E27</f>
        <v>#DIV/0!</v>
      </c>
      <c r="AD8" s="117"/>
      <c r="AE8" s="55">
        <v>0.5</v>
      </c>
      <c r="AF8" s="89" t="e">
        <f>'Calcs. for calib. SM A'!F56</f>
        <v>#DIV/0!</v>
      </c>
      <c r="AG8" s="89" t="e">
        <f t="shared" si="3"/>
        <v>#DIV/0!</v>
      </c>
      <c r="AH8" s="94"/>
      <c r="AI8" s="122" t="e">
        <f>AF8/'Calcs. for calib. SM A'!E56</f>
        <v>#DIV/0!</v>
      </c>
      <c r="AJ8" s="117"/>
      <c r="AK8" s="55">
        <v>0.5</v>
      </c>
      <c r="AL8" s="89" t="e">
        <f>'Calcs. for calib. SM B'!F39</f>
        <v>#DIV/0!</v>
      </c>
      <c r="AM8" s="89" t="e">
        <f t="shared" si="12"/>
        <v>#DIV/0!</v>
      </c>
      <c r="AN8" s="94"/>
      <c r="AO8" s="122" t="e">
        <f>AL8/'Calcs. for calib. SM B'!E39</f>
        <v>#DIV/0!</v>
      </c>
      <c r="AP8" s="117"/>
      <c r="AQ8" s="55">
        <v>0.5</v>
      </c>
      <c r="AR8" s="89" t="e">
        <f>'Calcs. for calib. SM B'!F51</f>
        <v>#DIV/0!</v>
      </c>
      <c r="AS8" s="89" t="e">
        <f t="shared" si="13"/>
        <v>#DIV/0!</v>
      </c>
      <c r="AT8" s="94"/>
      <c r="AU8" s="122" t="e">
        <f>AR8/'Calcs. for calib. SM B'!E51</f>
        <v>#DIV/0!</v>
      </c>
      <c r="AV8" s="117"/>
      <c r="AW8" s="55">
        <v>0.5</v>
      </c>
      <c r="AX8" s="89" t="e">
        <f>'Calcs. for calib. SM A'!F68</f>
        <v>#DIV/0!</v>
      </c>
      <c r="AY8" s="89" t="e">
        <f t="shared" si="4"/>
        <v>#DIV/0!</v>
      </c>
      <c r="AZ8" s="94"/>
      <c r="BA8" s="122" t="e">
        <f>AX8/'Calcs. for calib. SM A'!E68</f>
        <v>#DIV/0!</v>
      </c>
      <c r="BB8" s="117"/>
      <c r="BC8" s="55">
        <v>0.5</v>
      </c>
      <c r="BD8" s="89" t="e">
        <f>'Calcs. for calib. SM A'!F80</f>
        <v>#DIV/0!</v>
      </c>
      <c r="BE8" s="89" t="e">
        <f t="shared" si="5"/>
        <v>#DIV/0!</v>
      </c>
      <c r="BF8" s="94"/>
      <c r="BG8" s="122" t="e">
        <f>BD8/'Calcs. for calib. SM A'!E80</f>
        <v>#DIV/0!</v>
      </c>
      <c r="BH8" s="117"/>
      <c r="BI8" s="55">
        <v>0.5</v>
      </c>
      <c r="BJ8" s="89" t="e">
        <f>'Calcs. for calib. SM B'!F63</f>
        <v>#DIV/0!</v>
      </c>
      <c r="BK8" s="89" t="e">
        <f t="shared" si="14"/>
        <v>#DIV/0!</v>
      </c>
      <c r="BL8" s="94"/>
      <c r="BM8" s="122" t="e">
        <f>BJ8/'Calcs. for calib. SM B'!E63</f>
        <v>#DIV/0!</v>
      </c>
      <c r="BN8" s="117"/>
      <c r="BO8" s="55">
        <v>0.5</v>
      </c>
      <c r="BP8" s="89" t="e">
        <f>'Calcs. for calib. SM B'!F75</f>
        <v>#DIV/0!</v>
      </c>
      <c r="BQ8" s="89" t="e">
        <f t="shared" si="15"/>
        <v>#DIV/0!</v>
      </c>
      <c r="BR8" s="94"/>
      <c r="BS8" s="122" t="e">
        <f>BP8/'Calcs. for calib. SM B'!E75</f>
        <v>#DIV/0!</v>
      </c>
      <c r="BT8" s="117"/>
      <c r="BU8" s="55">
        <v>0.5</v>
      </c>
      <c r="BV8" s="89" t="e">
        <f>'Calcs. for calib. SM B'!F87</f>
        <v>#DIV/0!</v>
      </c>
      <c r="BW8" s="89" t="e">
        <f t="shared" si="16"/>
        <v>#DIV/0!</v>
      </c>
      <c r="BX8" s="94"/>
      <c r="BY8" s="122" t="e">
        <f>BV8/'Calcs. for calib. SM B'!E87</f>
        <v>#DIV/0!</v>
      </c>
      <c r="BZ8" s="117"/>
      <c r="CA8" s="55">
        <v>0.5</v>
      </c>
      <c r="CB8" s="89" t="e">
        <f>'Calcs. for calib. SM A'!F92</f>
        <v>#DIV/0!</v>
      </c>
      <c r="CC8" s="89" t="e">
        <f t="shared" si="6"/>
        <v>#DIV/0!</v>
      </c>
      <c r="CD8" s="94"/>
      <c r="CE8" s="122" t="e">
        <f>CB8/'Calcs. for calib. SM A'!E92</f>
        <v>#DIV/0!</v>
      </c>
      <c r="CF8" s="117"/>
      <c r="CG8" s="55">
        <v>0.5</v>
      </c>
      <c r="CH8" s="89" t="e">
        <f>'Calcs. for calib. SM B'!F99</f>
        <v>#DIV/0!</v>
      </c>
      <c r="CI8" s="89" t="e">
        <f t="shared" si="17"/>
        <v>#DIV/0!</v>
      </c>
      <c r="CJ8" s="94"/>
      <c r="CK8" s="122" t="e">
        <f>CH8/'Calcs. for calib. SM B'!E99</f>
        <v>#DIV/0!</v>
      </c>
      <c r="CL8" s="117"/>
      <c r="CM8" s="55">
        <v>0.5</v>
      </c>
      <c r="CN8" s="89" t="e">
        <f>'Calcs. for calib. SM A'!F104</f>
        <v>#DIV/0!</v>
      </c>
      <c r="CO8" s="89" t="e">
        <f t="shared" si="7"/>
        <v>#DIV/0!</v>
      </c>
      <c r="CP8" s="94"/>
      <c r="CQ8" s="122" t="e">
        <f>CN8/'Calcs. for calib. SM A'!E104</f>
        <v>#DIV/0!</v>
      </c>
      <c r="CR8" s="117"/>
      <c r="CS8" s="55">
        <v>0.5</v>
      </c>
      <c r="CT8" s="89" t="e">
        <f>'Calcs. for calib. SM A'!F116</f>
        <v>#DIV/0!</v>
      </c>
      <c r="CU8" s="89" t="e">
        <f t="shared" si="8"/>
        <v>#DIV/0!</v>
      </c>
      <c r="CV8" s="94"/>
      <c r="CW8" s="122" t="e">
        <f>CT8/'Calcs. for calib. SM A'!E116</f>
        <v>#DIV/0!</v>
      </c>
      <c r="CX8" s="117"/>
      <c r="CY8" s="55">
        <v>0.5</v>
      </c>
      <c r="CZ8" s="89" t="e">
        <f>'Calcs. for calib. SM A'!F128</f>
        <v>#DIV/0!</v>
      </c>
      <c r="DA8" s="89" t="e">
        <f t="shared" si="9"/>
        <v>#DIV/0!</v>
      </c>
      <c r="DB8" s="94"/>
      <c r="DC8" s="122" t="e">
        <f>CZ8/'Calcs. for calib. SM A'!E128</f>
        <v>#DIV/0!</v>
      </c>
      <c r="DD8" s="117"/>
      <c r="DF8" s="23"/>
    </row>
    <row r="9" spans="1:115" x14ac:dyDescent="0.25">
      <c r="A9" s="55">
        <v>1</v>
      </c>
      <c r="B9" s="89" t="e">
        <f>'Calcs. for calib. SM A'!F21</f>
        <v>#DIV/0!</v>
      </c>
      <c r="C9" s="89">
        <f t="shared" si="1"/>
        <v>0.84712185619812441</v>
      </c>
      <c r="D9" s="228">
        <v>22832134</v>
      </c>
      <c r="E9" s="122" t="e">
        <f>B9/'Calcs. for calib. SM A'!E21</f>
        <v>#DIV/0!</v>
      </c>
      <c r="F9" s="228">
        <v>26952597</v>
      </c>
      <c r="G9" s="55">
        <v>1</v>
      </c>
      <c r="H9" s="89" t="e">
        <f>'Calcs. for calib. SM A'!F33</f>
        <v>#DIV/0!</v>
      </c>
      <c r="I9" s="89" t="e">
        <f t="shared" si="0"/>
        <v>#DIV/0!</v>
      </c>
      <c r="J9" s="94"/>
      <c r="K9" s="122" t="e">
        <f>H9/'Calcs. for calib. SM A'!E33</f>
        <v>#DIV/0!</v>
      </c>
      <c r="L9" s="117"/>
      <c r="M9" s="55">
        <v>1</v>
      </c>
      <c r="N9" s="89" t="e">
        <f>'Calcs. for calib. SM B'!F16</f>
        <v>#DIV/0!</v>
      </c>
      <c r="O9" s="89" t="e">
        <f t="shared" si="10"/>
        <v>#DIV/0!</v>
      </c>
      <c r="P9" s="94"/>
      <c r="Q9" s="122" t="e">
        <f>N9/'Calcs. for calib. SM B'!E16</f>
        <v>#DIV/0!</v>
      </c>
      <c r="R9" s="229"/>
      <c r="S9" s="55">
        <v>1</v>
      </c>
      <c r="T9" s="89" t="e">
        <f>'Calcs. for calib. SM A'!F45</f>
        <v>#DIV/0!</v>
      </c>
      <c r="U9" s="89" t="e">
        <f t="shared" si="2"/>
        <v>#DIV/0!</v>
      </c>
      <c r="V9" s="94"/>
      <c r="W9" s="122" t="e">
        <f>T9/'Calcs. for calib. SM A'!E45</f>
        <v>#DIV/0!</v>
      </c>
      <c r="X9" s="117"/>
      <c r="Y9" s="55">
        <v>1</v>
      </c>
      <c r="Z9" s="89" t="e">
        <f>'Calcs. for calib. SM B'!F28</f>
        <v>#DIV/0!</v>
      </c>
      <c r="AA9" s="89" t="e">
        <f t="shared" si="11"/>
        <v>#DIV/0!</v>
      </c>
      <c r="AB9" s="94"/>
      <c r="AC9" s="122" t="e">
        <f>Z9/'Calcs. for calib. SM B'!E28</f>
        <v>#DIV/0!</v>
      </c>
      <c r="AD9" s="117"/>
      <c r="AE9" s="55">
        <v>1</v>
      </c>
      <c r="AF9" s="89" t="e">
        <f>'Calcs. for calib. SM A'!F57</f>
        <v>#DIV/0!</v>
      </c>
      <c r="AG9" s="89" t="e">
        <f t="shared" si="3"/>
        <v>#DIV/0!</v>
      </c>
      <c r="AH9" s="94"/>
      <c r="AI9" s="122" t="e">
        <f>AF9/'Calcs. for calib. SM A'!E57</f>
        <v>#DIV/0!</v>
      </c>
      <c r="AJ9" s="117"/>
      <c r="AK9" s="55">
        <v>1</v>
      </c>
      <c r="AL9" s="89" t="e">
        <f>'Calcs. for calib. SM B'!F40</f>
        <v>#DIV/0!</v>
      </c>
      <c r="AM9" s="89" t="e">
        <f t="shared" si="12"/>
        <v>#DIV/0!</v>
      </c>
      <c r="AN9" s="94"/>
      <c r="AO9" s="122" t="e">
        <f>AL9/'Calcs. for calib. SM B'!E40</f>
        <v>#DIV/0!</v>
      </c>
      <c r="AP9" s="117"/>
      <c r="AQ9" s="55">
        <v>1</v>
      </c>
      <c r="AR9" s="89" t="e">
        <f>'Calcs. for calib. SM B'!F52</f>
        <v>#DIV/0!</v>
      </c>
      <c r="AS9" s="89" t="e">
        <f t="shared" si="13"/>
        <v>#DIV/0!</v>
      </c>
      <c r="AT9" s="94"/>
      <c r="AU9" s="122" t="e">
        <f>AR9/'Calcs. for calib. SM B'!E52</f>
        <v>#DIV/0!</v>
      </c>
      <c r="AV9" s="117"/>
      <c r="AW9" s="55">
        <v>1</v>
      </c>
      <c r="AX9" s="89" t="e">
        <f>'Calcs. for calib. SM A'!F69</f>
        <v>#DIV/0!</v>
      </c>
      <c r="AY9" s="89" t="e">
        <f t="shared" si="4"/>
        <v>#DIV/0!</v>
      </c>
      <c r="AZ9" s="94"/>
      <c r="BA9" s="122" t="e">
        <f>AX9/'Calcs. for calib. SM A'!E69</f>
        <v>#DIV/0!</v>
      </c>
      <c r="BB9" s="117"/>
      <c r="BC9" s="55">
        <v>1</v>
      </c>
      <c r="BD9" s="89" t="e">
        <f>'Calcs. for calib. SM A'!F81</f>
        <v>#DIV/0!</v>
      </c>
      <c r="BE9" s="89" t="e">
        <f t="shared" si="5"/>
        <v>#DIV/0!</v>
      </c>
      <c r="BF9" s="94"/>
      <c r="BG9" s="122" t="e">
        <f>BD9/'Calcs. for calib. SM A'!E81</f>
        <v>#DIV/0!</v>
      </c>
      <c r="BH9" s="117"/>
      <c r="BI9" s="55">
        <v>1</v>
      </c>
      <c r="BJ9" s="89" t="e">
        <f>'Calcs. for calib. SM B'!F64</f>
        <v>#DIV/0!</v>
      </c>
      <c r="BK9" s="89" t="e">
        <f t="shared" si="14"/>
        <v>#DIV/0!</v>
      </c>
      <c r="BL9" s="94"/>
      <c r="BM9" s="122" t="e">
        <f>BJ9/'Calcs. for calib. SM B'!E64</f>
        <v>#DIV/0!</v>
      </c>
      <c r="BN9" s="117"/>
      <c r="BO9" s="55">
        <v>1</v>
      </c>
      <c r="BP9" s="89" t="e">
        <f>'Calcs. for calib. SM B'!F76</f>
        <v>#DIV/0!</v>
      </c>
      <c r="BQ9" s="89" t="e">
        <f t="shared" si="15"/>
        <v>#DIV/0!</v>
      </c>
      <c r="BR9" s="94"/>
      <c r="BS9" s="122" t="e">
        <f>BP9/'Calcs. for calib. SM B'!E76</f>
        <v>#DIV/0!</v>
      </c>
      <c r="BT9" s="117"/>
      <c r="BU9" s="55">
        <v>1</v>
      </c>
      <c r="BV9" s="89" t="e">
        <f>'Calcs. for calib. SM B'!F88</f>
        <v>#DIV/0!</v>
      </c>
      <c r="BW9" s="89" t="e">
        <f t="shared" si="16"/>
        <v>#DIV/0!</v>
      </c>
      <c r="BX9" s="94"/>
      <c r="BY9" s="122" t="e">
        <f>BV9/'Calcs. for calib. SM B'!E88</f>
        <v>#DIV/0!</v>
      </c>
      <c r="BZ9" s="117"/>
      <c r="CA9" s="55">
        <v>1</v>
      </c>
      <c r="CB9" s="89" t="e">
        <f>'Calcs. for calib. SM A'!F93</f>
        <v>#DIV/0!</v>
      </c>
      <c r="CC9" s="89" t="e">
        <f t="shared" si="6"/>
        <v>#DIV/0!</v>
      </c>
      <c r="CD9" s="94"/>
      <c r="CE9" s="122" t="e">
        <f>CB9/'Calcs. for calib. SM A'!E93</f>
        <v>#DIV/0!</v>
      </c>
      <c r="CF9" s="117"/>
      <c r="CG9" s="55">
        <v>1</v>
      </c>
      <c r="CH9" s="89" t="e">
        <f>'Calcs. for calib. SM B'!F100</f>
        <v>#DIV/0!</v>
      </c>
      <c r="CI9" s="89" t="e">
        <f t="shared" si="17"/>
        <v>#DIV/0!</v>
      </c>
      <c r="CJ9" s="94"/>
      <c r="CK9" s="122" t="e">
        <f>CH9/'Calcs. for calib. SM B'!E100</f>
        <v>#DIV/0!</v>
      </c>
      <c r="CL9" s="117"/>
      <c r="CM9" s="55">
        <v>1</v>
      </c>
      <c r="CN9" s="89" t="e">
        <f>'Calcs. for calib. SM A'!F105</f>
        <v>#DIV/0!</v>
      </c>
      <c r="CO9" s="89" t="e">
        <f t="shared" si="7"/>
        <v>#DIV/0!</v>
      </c>
      <c r="CP9" s="94"/>
      <c r="CQ9" s="122" t="e">
        <f>CN9/'Calcs. for calib. SM A'!E105</f>
        <v>#DIV/0!</v>
      </c>
      <c r="CR9" s="117"/>
      <c r="CS9" s="55">
        <v>1</v>
      </c>
      <c r="CT9" s="89" t="e">
        <f>'Calcs. for calib. SM A'!F117</f>
        <v>#DIV/0!</v>
      </c>
      <c r="CU9" s="89" t="e">
        <f t="shared" si="8"/>
        <v>#DIV/0!</v>
      </c>
      <c r="CV9" s="94"/>
      <c r="CW9" s="122" t="e">
        <f>CT9/'Calcs. for calib. SM A'!E117</f>
        <v>#DIV/0!</v>
      </c>
      <c r="CX9" s="117"/>
      <c r="CY9" s="55">
        <v>1</v>
      </c>
      <c r="CZ9" s="89" t="e">
        <f>'Calcs. for calib. SM A'!F129</f>
        <v>#DIV/0!</v>
      </c>
      <c r="DA9" s="89" t="e">
        <f t="shared" si="9"/>
        <v>#DIV/0!</v>
      </c>
      <c r="DB9" s="94"/>
      <c r="DC9" s="122" t="e">
        <f>CZ9/'Calcs. for calib. SM A'!E129</f>
        <v>#DIV/0!</v>
      </c>
      <c r="DD9" s="117"/>
      <c r="DF9" s="23"/>
      <c r="DI9" s="24"/>
      <c r="DJ9" s="24"/>
      <c r="DK9" s="24"/>
    </row>
    <row r="10" spans="1:115" x14ac:dyDescent="0.25">
      <c r="A10" s="55">
        <v>1.5</v>
      </c>
      <c r="B10" s="89" t="e">
        <f>'Calcs. for calib. SM A'!F22</f>
        <v>#DIV/0!</v>
      </c>
      <c r="C10" s="89">
        <f t="shared" si="1"/>
        <v>1.0822515718743735</v>
      </c>
      <c r="D10" s="228">
        <v>31155776</v>
      </c>
      <c r="E10" s="122" t="e">
        <f>B10/'Calcs. for calib. SM A'!E22</f>
        <v>#DIV/0!</v>
      </c>
      <c r="F10" s="228">
        <v>28787924</v>
      </c>
      <c r="G10" s="55">
        <v>1.5</v>
      </c>
      <c r="H10" s="89" t="e">
        <f>'Calcs. for calib. SM A'!F34</f>
        <v>#DIV/0!</v>
      </c>
      <c r="I10" s="89" t="e">
        <f t="shared" si="0"/>
        <v>#DIV/0!</v>
      </c>
      <c r="J10" s="94"/>
      <c r="K10" s="122" t="e">
        <f>H10/'Calcs. for calib. SM A'!E34</f>
        <v>#DIV/0!</v>
      </c>
      <c r="L10" s="117"/>
      <c r="M10" s="55">
        <v>1.5</v>
      </c>
      <c r="N10" s="89" t="e">
        <f>'Calcs. for calib. SM B'!F17</f>
        <v>#DIV/0!</v>
      </c>
      <c r="O10" s="89" t="e">
        <f t="shared" si="10"/>
        <v>#DIV/0!</v>
      </c>
      <c r="P10" s="94"/>
      <c r="Q10" s="122" t="e">
        <f>N10/'Calcs. for calib. SM B'!E17</f>
        <v>#DIV/0!</v>
      </c>
      <c r="R10" s="229"/>
      <c r="S10" s="55">
        <v>1.5</v>
      </c>
      <c r="T10" s="89" t="e">
        <f>'Calcs. for calib. SM A'!F46</f>
        <v>#DIV/0!</v>
      </c>
      <c r="U10" s="89" t="e">
        <f t="shared" si="2"/>
        <v>#DIV/0!</v>
      </c>
      <c r="V10" s="94"/>
      <c r="W10" s="122" t="e">
        <f>T10/'Calcs. for calib. SM A'!E46</f>
        <v>#DIV/0!</v>
      </c>
      <c r="X10" s="117"/>
      <c r="Y10" s="55">
        <v>1.5</v>
      </c>
      <c r="Z10" s="89" t="e">
        <f>'Calcs. for calib. SM B'!F29</f>
        <v>#DIV/0!</v>
      </c>
      <c r="AA10" s="89" t="e">
        <f t="shared" si="11"/>
        <v>#DIV/0!</v>
      </c>
      <c r="AB10" s="94"/>
      <c r="AC10" s="122" t="e">
        <f>Z10/'Calcs. for calib. SM B'!E29</f>
        <v>#DIV/0!</v>
      </c>
      <c r="AD10" s="117"/>
      <c r="AE10" s="55">
        <v>1.5</v>
      </c>
      <c r="AF10" s="89" t="e">
        <f>'Calcs. for calib. SM A'!F58</f>
        <v>#DIV/0!</v>
      </c>
      <c r="AG10" s="89" t="e">
        <f t="shared" si="3"/>
        <v>#DIV/0!</v>
      </c>
      <c r="AH10" s="94"/>
      <c r="AI10" s="122" t="e">
        <f>AF10/'Calcs. for calib. SM A'!E58</f>
        <v>#DIV/0!</v>
      </c>
      <c r="AJ10" s="117"/>
      <c r="AK10" s="55">
        <v>1.5</v>
      </c>
      <c r="AL10" s="89" t="e">
        <f>'Calcs. for calib. SM B'!F41</f>
        <v>#DIV/0!</v>
      </c>
      <c r="AM10" s="89" t="e">
        <f t="shared" si="12"/>
        <v>#DIV/0!</v>
      </c>
      <c r="AN10" s="94"/>
      <c r="AO10" s="122" t="e">
        <f>AL10/'Calcs. for calib. SM B'!E41</f>
        <v>#DIV/0!</v>
      </c>
      <c r="AP10" s="117"/>
      <c r="AQ10" s="55">
        <v>1.5</v>
      </c>
      <c r="AR10" s="89" t="e">
        <f>'Calcs. for calib. SM B'!F53</f>
        <v>#DIV/0!</v>
      </c>
      <c r="AS10" s="89" t="e">
        <f t="shared" si="13"/>
        <v>#DIV/0!</v>
      </c>
      <c r="AT10" s="94"/>
      <c r="AU10" s="122" t="e">
        <f>AR10/'Calcs. for calib. SM B'!E53</f>
        <v>#DIV/0!</v>
      </c>
      <c r="AV10" s="117"/>
      <c r="AW10" s="55">
        <v>1.5</v>
      </c>
      <c r="AX10" s="89" t="e">
        <f>'Calcs. for calib. SM A'!F70</f>
        <v>#DIV/0!</v>
      </c>
      <c r="AY10" s="89" t="e">
        <f t="shared" si="4"/>
        <v>#DIV/0!</v>
      </c>
      <c r="AZ10" s="94"/>
      <c r="BA10" s="122" t="e">
        <f>AX10/'Calcs. for calib. SM A'!E70</f>
        <v>#DIV/0!</v>
      </c>
      <c r="BB10" s="117"/>
      <c r="BC10" s="55">
        <v>1.5</v>
      </c>
      <c r="BD10" s="89" t="e">
        <f>'Calcs. for calib. SM A'!F82</f>
        <v>#DIV/0!</v>
      </c>
      <c r="BE10" s="89" t="e">
        <f t="shared" si="5"/>
        <v>#DIV/0!</v>
      </c>
      <c r="BF10" s="94"/>
      <c r="BG10" s="122" t="e">
        <f>BD10/'Calcs. for calib. SM A'!E82</f>
        <v>#DIV/0!</v>
      </c>
      <c r="BH10" s="117"/>
      <c r="BI10" s="55">
        <v>1.5</v>
      </c>
      <c r="BJ10" s="89" t="e">
        <f>'Calcs. for calib. SM B'!F65</f>
        <v>#DIV/0!</v>
      </c>
      <c r="BK10" s="89" t="e">
        <f t="shared" si="14"/>
        <v>#DIV/0!</v>
      </c>
      <c r="BL10" s="94"/>
      <c r="BM10" s="122" t="e">
        <f>BJ10/'Calcs. for calib. SM B'!E65</f>
        <v>#DIV/0!</v>
      </c>
      <c r="BN10" s="117"/>
      <c r="BO10" s="55">
        <v>1.5</v>
      </c>
      <c r="BP10" s="89" t="e">
        <f>'Calcs. for calib. SM B'!F77</f>
        <v>#DIV/0!</v>
      </c>
      <c r="BQ10" s="89" t="e">
        <f t="shared" si="15"/>
        <v>#DIV/0!</v>
      </c>
      <c r="BR10" s="94"/>
      <c r="BS10" s="122" t="e">
        <f>BP10/'Calcs. for calib. SM B'!E77</f>
        <v>#DIV/0!</v>
      </c>
      <c r="BT10" s="117"/>
      <c r="BU10" s="55">
        <v>1.5</v>
      </c>
      <c r="BV10" s="89" t="e">
        <f>'Calcs. for calib. SM B'!F89</f>
        <v>#DIV/0!</v>
      </c>
      <c r="BW10" s="89" t="e">
        <f t="shared" si="16"/>
        <v>#DIV/0!</v>
      </c>
      <c r="BX10" s="94"/>
      <c r="BY10" s="122" t="e">
        <f>BV10/'Calcs. for calib. SM B'!E89</f>
        <v>#DIV/0!</v>
      </c>
      <c r="BZ10" s="117"/>
      <c r="CA10" s="55">
        <v>1.5</v>
      </c>
      <c r="CB10" s="89" t="e">
        <f>'Calcs. for calib. SM A'!F94</f>
        <v>#DIV/0!</v>
      </c>
      <c r="CC10" s="89" t="e">
        <f t="shared" si="6"/>
        <v>#DIV/0!</v>
      </c>
      <c r="CD10" s="94"/>
      <c r="CE10" s="122" t="e">
        <f>CB10/'Calcs. for calib. SM A'!E94</f>
        <v>#DIV/0!</v>
      </c>
      <c r="CF10" s="117"/>
      <c r="CG10" s="55">
        <v>1.5</v>
      </c>
      <c r="CH10" s="89" t="e">
        <f>'Calcs. for calib. SM B'!F101</f>
        <v>#DIV/0!</v>
      </c>
      <c r="CI10" s="89" t="e">
        <f t="shared" si="17"/>
        <v>#DIV/0!</v>
      </c>
      <c r="CJ10" s="94"/>
      <c r="CK10" s="122" t="e">
        <f>CH10/'Calcs. for calib. SM B'!E101</f>
        <v>#DIV/0!</v>
      </c>
      <c r="CL10" s="117"/>
      <c r="CM10" s="55">
        <v>1.5</v>
      </c>
      <c r="CN10" s="89" t="e">
        <f>'Calcs. for calib. SM A'!F106</f>
        <v>#DIV/0!</v>
      </c>
      <c r="CO10" s="89" t="e">
        <f t="shared" si="7"/>
        <v>#DIV/0!</v>
      </c>
      <c r="CP10" s="94"/>
      <c r="CQ10" s="122" t="e">
        <f>CN10/'Calcs. for calib. SM A'!E106</f>
        <v>#DIV/0!</v>
      </c>
      <c r="CR10" s="117"/>
      <c r="CS10" s="55">
        <v>1.5</v>
      </c>
      <c r="CT10" s="89" t="e">
        <f>'Calcs. for calib. SM A'!F118</f>
        <v>#DIV/0!</v>
      </c>
      <c r="CU10" s="89" t="e">
        <f t="shared" si="8"/>
        <v>#DIV/0!</v>
      </c>
      <c r="CV10" s="94"/>
      <c r="CW10" s="122" t="e">
        <f>CT10/'Calcs. for calib. SM A'!E118</f>
        <v>#DIV/0!</v>
      </c>
      <c r="CX10" s="117"/>
      <c r="CY10" s="55">
        <v>1.5</v>
      </c>
      <c r="CZ10" s="89" t="e">
        <f>'Calcs. for calib. SM A'!F130</f>
        <v>#DIV/0!</v>
      </c>
      <c r="DA10" s="89" t="e">
        <f t="shared" si="9"/>
        <v>#DIV/0!</v>
      </c>
      <c r="DB10" s="94"/>
      <c r="DC10" s="122" t="e">
        <f>CZ10/'Calcs. for calib. SM A'!E130</f>
        <v>#DIV/0!</v>
      </c>
      <c r="DD10" s="117"/>
      <c r="DI10" s="24"/>
      <c r="DJ10" s="24"/>
      <c r="DK10" s="24"/>
    </row>
    <row r="11" spans="1:115" x14ac:dyDescent="0.25">
      <c r="A11" s="55">
        <v>2</v>
      </c>
      <c r="B11" s="89" t="e">
        <f>'Calcs. for calib. SM A'!F23</f>
        <v>#DIV/0!</v>
      </c>
      <c r="C11" s="89">
        <f t="shared" si="1"/>
        <v>1.6359667409998708</v>
      </c>
      <c r="D11" s="228">
        <v>41896961</v>
      </c>
      <c r="E11" s="122" t="e">
        <f>B11/'Calcs. for calib. SM A'!E23</f>
        <v>#DIV/0!</v>
      </c>
      <c r="F11" s="228">
        <v>25609910</v>
      </c>
      <c r="G11" s="55">
        <v>2</v>
      </c>
      <c r="H11" s="89" t="e">
        <f>'Calcs. for calib. SM A'!F35</f>
        <v>#DIV/0!</v>
      </c>
      <c r="I11" s="89" t="e">
        <f t="shared" si="0"/>
        <v>#DIV/0!</v>
      </c>
      <c r="J11" s="94"/>
      <c r="K11" s="122" t="e">
        <f>H11/'Calcs. for calib. SM A'!E35</f>
        <v>#DIV/0!</v>
      </c>
      <c r="L11" s="117"/>
      <c r="M11" s="55">
        <v>2</v>
      </c>
      <c r="N11" s="89" t="e">
        <f>'Calcs. for calib. SM B'!F18</f>
        <v>#DIV/0!</v>
      </c>
      <c r="O11" s="89" t="e">
        <f t="shared" si="10"/>
        <v>#DIV/0!</v>
      </c>
      <c r="P11" s="94"/>
      <c r="Q11" s="122" t="e">
        <f>N11/'Calcs. for calib. SM B'!E18</f>
        <v>#DIV/0!</v>
      </c>
      <c r="R11" s="229"/>
      <c r="S11" s="55">
        <v>2</v>
      </c>
      <c r="T11" s="89" t="e">
        <f>'Calcs. for calib. SM A'!F47</f>
        <v>#DIV/0!</v>
      </c>
      <c r="U11" s="89" t="e">
        <f t="shared" si="2"/>
        <v>#DIV/0!</v>
      </c>
      <c r="V11" s="94"/>
      <c r="W11" s="122" t="e">
        <f>T11/'Calcs. for calib. SM A'!E47</f>
        <v>#DIV/0!</v>
      </c>
      <c r="X11" s="117"/>
      <c r="Y11" s="55">
        <v>2</v>
      </c>
      <c r="Z11" s="89" t="e">
        <f>'Calcs. for calib. SM B'!F30</f>
        <v>#DIV/0!</v>
      </c>
      <c r="AA11" s="89" t="e">
        <f t="shared" si="11"/>
        <v>#DIV/0!</v>
      </c>
      <c r="AB11" s="94"/>
      <c r="AC11" s="122" t="e">
        <f>Z11/'Calcs. for calib. SM B'!E30</f>
        <v>#DIV/0!</v>
      </c>
      <c r="AD11" s="117"/>
      <c r="AE11" s="55">
        <v>2</v>
      </c>
      <c r="AF11" s="89" t="e">
        <f>'Calcs. for calib. SM A'!F59</f>
        <v>#DIV/0!</v>
      </c>
      <c r="AG11" s="89" t="e">
        <f t="shared" si="3"/>
        <v>#DIV/0!</v>
      </c>
      <c r="AH11" s="94"/>
      <c r="AI11" s="122" t="e">
        <f>AF11/'Calcs. for calib. SM A'!E59</f>
        <v>#DIV/0!</v>
      </c>
      <c r="AJ11" s="117"/>
      <c r="AK11" s="55">
        <v>2</v>
      </c>
      <c r="AL11" s="89" t="e">
        <f>'Calcs. for calib. SM B'!F42</f>
        <v>#DIV/0!</v>
      </c>
      <c r="AM11" s="89" t="e">
        <f t="shared" si="12"/>
        <v>#DIV/0!</v>
      </c>
      <c r="AN11" s="94"/>
      <c r="AO11" s="122" t="e">
        <f>AL11/'Calcs. for calib. SM B'!E42</f>
        <v>#DIV/0!</v>
      </c>
      <c r="AP11" s="117"/>
      <c r="AQ11" s="55">
        <v>2</v>
      </c>
      <c r="AR11" s="89" t="e">
        <f>'Calcs. for calib. SM B'!F54</f>
        <v>#DIV/0!</v>
      </c>
      <c r="AS11" s="89" t="e">
        <f t="shared" si="13"/>
        <v>#DIV/0!</v>
      </c>
      <c r="AT11" s="94"/>
      <c r="AU11" s="122" t="e">
        <f>AR11/'Calcs. for calib. SM B'!E54</f>
        <v>#DIV/0!</v>
      </c>
      <c r="AV11" s="117"/>
      <c r="AW11" s="55">
        <v>2</v>
      </c>
      <c r="AX11" s="89" t="e">
        <f>'Calcs. for calib. SM A'!F71</f>
        <v>#DIV/0!</v>
      </c>
      <c r="AY11" s="89" t="e">
        <f t="shared" si="4"/>
        <v>#DIV/0!</v>
      </c>
      <c r="AZ11" s="94"/>
      <c r="BA11" s="122" t="e">
        <f>AX11/'Calcs. for calib. SM A'!E71</f>
        <v>#DIV/0!</v>
      </c>
      <c r="BB11" s="117"/>
      <c r="BC11" s="55">
        <v>2</v>
      </c>
      <c r="BD11" s="89" t="e">
        <f>'Calcs. for calib. SM A'!F83</f>
        <v>#DIV/0!</v>
      </c>
      <c r="BE11" s="89" t="e">
        <f t="shared" si="5"/>
        <v>#DIV/0!</v>
      </c>
      <c r="BF11" s="94"/>
      <c r="BG11" s="122" t="e">
        <f>BD11/'Calcs. for calib. SM A'!E83</f>
        <v>#DIV/0!</v>
      </c>
      <c r="BH11" s="117"/>
      <c r="BI11" s="55">
        <v>2</v>
      </c>
      <c r="BJ11" s="89" t="e">
        <f>'Calcs. for calib. SM B'!F66</f>
        <v>#DIV/0!</v>
      </c>
      <c r="BK11" s="89" t="e">
        <f t="shared" si="14"/>
        <v>#DIV/0!</v>
      </c>
      <c r="BL11" s="94"/>
      <c r="BM11" s="122" t="e">
        <f>BJ11/'Calcs. for calib. SM B'!E66</f>
        <v>#DIV/0!</v>
      </c>
      <c r="BN11" s="117"/>
      <c r="BO11" s="55">
        <v>2</v>
      </c>
      <c r="BP11" s="89" t="e">
        <f>'Calcs. for calib. SM B'!F78</f>
        <v>#DIV/0!</v>
      </c>
      <c r="BQ11" s="89" t="e">
        <f t="shared" si="15"/>
        <v>#DIV/0!</v>
      </c>
      <c r="BR11" s="94"/>
      <c r="BS11" s="122" t="e">
        <f>BP11/'Calcs. for calib. SM B'!E78</f>
        <v>#DIV/0!</v>
      </c>
      <c r="BT11" s="117"/>
      <c r="BU11" s="55">
        <v>2</v>
      </c>
      <c r="BV11" s="89" t="e">
        <f>'Calcs. for calib. SM B'!F90</f>
        <v>#DIV/0!</v>
      </c>
      <c r="BW11" s="89" t="e">
        <f t="shared" si="16"/>
        <v>#DIV/0!</v>
      </c>
      <c r="BX11" s="94"/>
      <c r="BY11" s="122" t="e">
        <f>BV11/'Calcs. for calib. SM B'!E90</f>
        <v>#DIV/0!</v>
      </c>
      <c r="BZ11" s="117"/>
      <c r="CA11" s="55">
        <v>2</v>
      </c>
      <c r="CB11" s="89" t="e">
        <f>'Calcs. for calib. SM A'!F95</f>
        <v>#DIV/0!</v>
      </c>
      <c r="CC11" s="89" t="e">
        <f t="shared" si="6"/>
        <v>#DIV/0!</v>
      </c>
      <c r="CD11" s="94"/>
      <c r="CE11" s="122" t="e">
        <f>CB11/'Calcs. for calib. SM A'!E95</f>
        <v>#DIV/0!</v>
      </c>
      <c r="CF11" s="117"/>
      <c r="CG11" s="55">
        <v>2</v>
      </c>
      <c r="CH11" s="89" t="e">
        <f>'Calcs. for calib. SM B'!F102</f>
        <v>#DIV/0!</v>
      </c>
      <c r="CI11" s="89" t="e">
        <f t="shared" si="17"/>
        <v>#DIV/0!</v>
      </c>
      <c r="CJ11" s="94"/>
      <c r="CK11" s="122" t="e">
        <f>CH11/'Calcs. for calib. SM B'!E102</f>
        <v>#DIV/0!</v>
      </c>
      <c r="CL11" s="117"/>
      <c r="CM11" s="55">
        <v>2</v>
      </c>
      <c r="CN11" s="89" t="e">
        <f>'Calcs. for calib. SM A'!F107</f>
        <v>#DIV/0!</v>
      </c>
      <c r="CO11" s="89" t="e">
        <f t="shared" si="7"/>
        <v>#DIV/0!</v>
      </c>
      <c r="CP11" s="94"/>
      <c r="CQ11" s="122" t="e">
        <f>CN11/'Calcs. for calib. SM A'!E107</f>
        <v>#DIV/0!</v>
      </c>
      <c r="CR11" s="117"/>
      <c r="CS11" s="55">
        <v>2</v>
      </c>
      <c r="CT11" s="89" t="e">
        <f>'Calcs. for calib. SM A'!F119</f>
        <v>#DIV/0!</v>
      </c>
      <c r="CU11" s="89" t="e">
        <f t="shared" si="8"/>
        <v>#DIV/0!</v>
      </c>
      <c r="CV11" s="94"/>
      <c r="CW11" s="122" t="e">
        <f>CT11/'Calcs. for calib. SM A'!E119</f>
        <v>#DIV/0!</v>
      </c>
      <c r="CX11" s="117"/>
      <c r="CY11" s="55">
        <v>2</v>
      </c>
      <c r="CZ11" s="89" t="e">
        <f>'Calcs. for calib. SM A'!F131</f>
        <v>#DIV/0!</v>
      </c>
      <c r="DA11" s="89" t="e">
        <f t="shared" si="9"/>
        <v>#DIV/0!</v>
      </c>
      <c r="DB11" s="94"/>
      <c r="DC11" s="122" t="e">
        <f>CZ11/'Calcs. for calib. SM A'!E131</f>
        <v>#DIV/0!</v>
      </c>
      <c r="DD11" s="117"/>
      <c r="DI11" s="24"/>
      <c r="DJ11" s="34"/>
      <c r="DK11" s="34"/>
    </row>
    <row r="12" spans="1:115" x14ac:dyDescent="0.25">
      <c r="A12" s="55">
        <v>2.5</v>
      </c>
      <c r="B12" s="89" t="e">
        <f>'Calcs. for calib. SM A'!F24</f>
        <v>#DIV/0!</v>
      </c>
      <c r="C12" s="89">
        <f t="shared" si="1"/>
        <v>1.9903025400559826</v>
      </c>
      <c r="D12" s="228">
        <v>50434957</v>
      </c>
      <c r="E12" s="122" t="e">
        <f>B12/'Calcs. for calib. SM A'!E24</f>
        <v>#DIV/0!</v>
      </c>
      <c r="F12" s="228">
        <v>25340347</v>
      </c>
      <c r="G12" s="55">
        <v>2.5</v>
      </c>
      <c r="H12" s="89" t="e">
        <f>'Calcs. for calib. SM A'!F36</f>
        <v>#DIV/0!</v>
      </c>
      <c r="I12" s="89" t="e">
        <f t="shared" si="0"/>
        <v>#DIV/0!</v>
      </c>
      <c r="J12" s="94"/>
      <c r="K12" s="122" t="e">
        <f>H12/'Calcs. for calib. SM A'!E36</f>
        <v>#DIV/0!</v>
      </c>
      <c r="L12" s="117"/>
      <c r="M12" s="55">
        <v>2.5</v>
      </c>
      <c r="N12" s="89" t="e">
        <f>'Calcs. for calib. SM B'!F19</f>
        <v>#DIV/0!</v>
      </c>
      <c r="O12" s="89" t="e">
        <f t="shared" si="10"/>
        <v>#DIV/0!</v>
      </c>
      <c r="P12" s="94"/>
      <c r="Q12" s="122" t="e">
        <f>N12/'Calcs. for calib. SM B'!E19</f>
        <v>#DIV/0!</v>
      </c>
      <c r="R12" s="229"/>
      <c r="S12" s="55">
        <v>2.5</v>
      </c>
      <c r="T12" s="89" t="e">
        <f>'Calcs. for calib. SM A'!F48</f>
        <v>#DIV/0!</v>
      </c>
      <c r="U12" s="89" t="e">
        <f t="shared" si="2"/>
        <v>#DIV/0!</v>
      </c>
      <c r="V12" s="94"/>
      <c r="W12" s="122" t="e">
        <f>T12/'Calcs. for calib. SM A'!E48</f>
        <v>#DIV/0!</v>
      </c>
      <c r="X12" s="117"/>
      <c r="Y12" s="55">
        <v>2.5</v>
      </c>
      <c r="Z12" s="89" t="e">
        <f>'Calcs. for calib. SM B'!F31</f>
        <v>#DIV/0!</v>
      </c>
      <c r="AA12" s="89" t="e">
        <f t="shared" si="11"/>
        <v>#DIV/0!</v>
      </c>
      <c r="AB12" s="94"/>
      <c r="AC12" s="122" t="e">
        <f>Z12/'Calcs. for calib. SM B'!E31</f>
        <v>#DIV/0!</v>
      </c>
      <c r="AD12" s="117"/>
      <c r="AE12" s="55">
        <v>2.5</v>
      </c>
      <c r="AF12" s="89" t="e">
        <f>'Calcs. for calib. SM A'!F60</f>
        <v>#DIV/0!</v>
      </c>
      <c r="AG12" s="89" t="e">
        <f t="shared" si="3"/>
        <v>#DIV/0!</v>
      </c>
      <c r="AH12" s="94"/>
      <c r="AI12" s="122" t="e">
        <f>AF12/'Calcs. for calib. SM A'!E60</f>
        <v>#DIV/0!</v>
      </c>
      <c r="AJ12" s="117"/>
      <c r="AK12" s="55">
        <v>2.5</v>
      </c>
      <c r="AL12" s="89" t="e">
        <f>'Calcs. for calib. SM B'!F43</f>
        <v>#DIV/0!</v>
      </c>
      <c r="AM12" s="89" t="e">
        <f t="shared" si="12"/>
        <v>#DIV/0!</v>
      </c>
      <c r="AN12" s="94"/>
      <c r="AO12" s="122" t="e">
        <f>AL12/'Calcs. for calib. SM B'!E43</f>
        <v>#DIV/0!</v>
      </c>
      <c r="AP12" s="117"/>
      <c r="AQ12" s="55">
        <v>2.5</v>
      </c>
      <c r="AR12" s="89" t="e">
        <f>'Calcs. for calib. SM B'!F55</f>
        <v>#DIV/0!</v>
      </c>
      <c r="AS12" s="89" t="e">
        <f t="shared" si="13"/>
        <v>#DIV/0!</v>
      </c>
      <c r="AT12" s="94"/>
      <c r="AU12" s="122" t="e">
        <f>AR12/'Calcs. for calib. SM B'!E55</f>
        <v>#DIV/0!</v>
      </c>
      <c r="AV12" s="117"/>
      <c r="AW12" s="55">
        <v>2.5</v>
      </c>
      <c r="AX12" s="89" t="e">
        <f>'Calcs. for calib. SM A'!F72</f>
        <v>#DIV/0!</v>
      </c>
      <c r="AY12" s="89" t="e">
        <f t="shared" si="4"/>
        <v>#DIV/0!</v>
      </c>
      <c r="AZ12" s="94"/>
      <c r="BA12" s="122" t="e">
        <f>AX12/'Calcs. for calib. SM A'!E72</f>
        <v>#DIV/0!</v>
      </c>
      <c r="BB12" s="117"/>
      <c r="BC12" s="55">
        <v>2.5</v>
      </c>
      <c r="BD12" s="89" t="e">
        <f>'Calcs. for calib. SM A'!F84</f>
        <v>#DIV/0!</v>
      </c>
      <c r="BE12" s="89" t="e">
        <f t="shared" si="5"/>
        <v>#DIV/0!</v>
      </c>
      <c r="BF12" s="94"/>
      <c r="BG12" s="122" t="e">
        <f>BD12/'Calcs. for calib. SM A'!E84</f>
        <v>#DIV/0!</v>
      </c>
      <c r="BH12" s="117"/>
      <c r="BI12" s="55">
        <v>2.5</v>
      </c>
      <c r="BJ12" s="89" t="e">
        <f>'Calcs. for calib. SM B'!F67</f>
        <v>#DIV/0!</v>
      </c>
      <c r="BK12" s="89" t="e">
        <f t="shared" si="14"/>
        <v>#DIV/0!</v>
      </c>
      <c r="BL12" s="94"/>
      <c r="BM12" s="122" t="e">
        <f>BJ12/'Calcs. for calib. SM B'!E67</f>
        <v>#DIV/0!</v>
      </c>
      <c r="BN12" s="117"/>
      <c r="BO12" s="55">
        <v>2.5</v>
      </c>
      <c r="BP12" s="89" t="e">
        <f>'Calcs. for calib. SM B'!F79</f>
        <v>#DIV/0!</v>
      </c>
      <c r="BQ12" s="89" t="e">
        <f t="shared" si="15"/>
        <v>#DIV/0!</v>
      </c>
      <c r="BR12" s="94"/>
      <c r="BS12" s="122" t="e">
        <f>BP12/'Calcs. for calib. SM B'!E79</f>
        <v>#DIV/0!</v>
      </c>
      <c r="BT12" s="117"/>
      <c r="BU12" s="55">
        <v>2.5</v>
      </c>
      <c r="BV12" s="89" t="e">
        <f>'Calcs. for calib. SM B'!F91</f>
        <v>#DIV/0!</v>
      </c>
      <c r="BW12" s="89" t="e">
        <f t="shared" si="16"/>
        <v>#DIV/0!</v>
      </c>
      <c r="BX12" s="94"/>
      <c r="BY12" s="122" t="e">
        <f>BV12/'Calcs. for calib. SM B'!E91</f>
        <v>#DIV/0!</v>
      </c>
      <c r="BZ12" s="117"/>
      <c r="CA12" s="55">
        <v>2.5</v>
      </c>
      <c r="CB12" s="89" t="e">
        <f>'Calcs. for calib. SM A'!F96</f>
        <v>#DIV/0!</v>
      </c>
      <c r="CC12" s="89" t="e">
        <f t="shared" si="6"/>
        <v>#DIV/0!</v>
      </c>
      <c r="CD12" s="94"/>
      <c r="CE12" s="122" t="e">
        <f>CB12/'Calcs. for calib. SM A'!E96</f>
        <v>#DIV/0!</v>
      </c>
      <c r="CF12" s="117"/>
      <c r="CG12" s="55">
        <v>2.5</v>
      </c>
      <c r="CH12" s="89" t="e">
        <f>'Calcs. for calib. SM B'!F103</f>
        <v>#DIV/0!</v>
      </c>
      <c r="CI12" s="89" t="e">
        <f t="shared" si="17"/>
        <v>#DIV/0!</v>
      </c>
      <c r="CJ12" s="94"/>
      <c r="CK12" s="122" t="e">
        <f>CH12/'Calcs. for calib. SM B'!E103</f>
        <v>#DIV/0!</v>
      </c>
      <c r="CL12" s="117"/>
      <c r="CM12" s="55">
        <v>2.5</v>
      </c>
      <c r="CN12" s="89" t="e">
        <f>'Calcs. for calib. SM A'!F108</f>
        <v>#DIV/0!</v>
      </c>
      <c r="CO12" s="89" t="e">
        <f t="shared" si="7"/>
        <v>#DIV/0!</v>
      </c>
      <c r="CP12" s="94"/>
      <c r="CQ12" s="122" t="e">
        <f>CN12/'Calcs. for calib. SM A'!E108</f>
        <v>#DIV/0!</v>
      </c>
      <c r="CR12" s="117"/>
      <c r="CS12" s="55">
        <v>2.5</v>
      </c>
      <c r="CT12" s="89" t="e">
        <f>'Calcs. for calib. SM A'!F120</f>
        <v>#DIV/0!</v>
      </c>
      <c r="CU12" s="89" t="e">
        <f t="shared" si="8"/>
        <v>#DIV/0!</v>
      </c>
      <c r="CV12" s="94"/>
      <c r="CW12" s="122" t="e">
        <f>CT12/'Calcs. for calib. SM A'!E120</f>
        <v>#DIV/0!</v>
      </c>
      <c r="CX12" s="117"/>
      <c r="CY12" s="55">
        <v>2.5</v>
      </c>
      <c r="CZ12" s="89" t="e">
        <f>'Calcs. for calib. SM A'!F132</f>
        <v>#DIV/0!</v>
      </c>
      <c r="DA12" s="89" t="e">
        <f t="shared" si="9"/>
        <v>#DIV/0!</v>
      </c>
      <c r="DB12" s="94"/>
      <c r="DC12" s="122" t="e">
        <f>CZ12/'Calcs. for calib. SM A'!E132</f>
        <v>#DIV/0!</v>
      </c>
      <c r="DD12" s="117"/>
      <c r="DI12" s="24"/>
      <c r="DJ12" s="34"/>
      <c r="DK12" s="34"/>
    </row>
    <row r="13" spans="1:115" x14ac:dyDescent="0.25">
      <c r="A13" s="55">
        <v>5</v>
      </c>
      <c r="B13" s="89" t="e">
        <f>'Calcs. for calib. SM A'!F25</f>
        <v>#DIV/0!</v>
      </c>
      <c r="C13" s="89">
        <f t="shared" si="1"/>
        <v>5.2056130246602628</v>
      </c>
      <c r="D13" s="228">
        <v>105789129</v>
      </c>
      <c r="E13" s="122" t="e">
        <f>B13/'Calcs. for calib. SM A'!E25</f>
        <v>#DIV/0!</v>
      </c>
      <c r="F13" s="228">
        <v>20322127</v>
      </c>
      <c r="G13" s="55">
        <v>5</v>
      </c>
      <c r="H13" s="89" t="e">
        <f>'Calcs. for calib. SM A'!F37</f>
        <v>#DIV/0!</v>
      </c>
      <c r="I13" s="89" t="e">
        <f t="shared" si="0"/>
        <v>#DIV/0!</v>
      </c>
      <c r="J13" s="94"/>
      <c r="K13" s="122" t="e">
        <f>H13/'Calcs. for calib. SM A'!E37</f>
        <v>#DIV/0!</v>
      </c>
      <c r="L13" s="117"/>
      <c r="M13" s="55">
        <v>5</v>
      </c>
      <c r="N13" s="89" t="e">
        <f>'Calcs. for calib. SM B'!F20</f>
        <v>#DIV/0!</v>
      </c>
      <c r="O13" s="89" t="e">
        <f t="shared" si="10"/>
        <v>#DIV/0!</v>
      </c>
      <c r="P13" s="94"/>
      <c r="Q13" s="122" t="e">
        <f>N13/'Calcs. for calib. SM B'!E20</f>
        <v>#DIV/0!</v>
      </c>
      <c r="R13" s="229"/>
      <c r="S13" s="55">
        <v>5</v>
      </c>
      <c r="T13" s="89" t="e">
        <f>'Calcs. for calib. SM A'!F49</f>
        <v>#DIV/0!</v>
      </c>
      <c r="U13" s="89" t="e">
        <f t="shared" si="2"/>
        <v>#DIV/0!</v>
      </c>
      <c r="V13" s="94"/>
      <c r="W13" s="122" t="e">
        <f>T13/'Calcs. for calib. SM A'!E49</f>
        <v>#DIV/0!</v>
      </c>
      <c r="X13" s="117"/>
      <c r="Y13" s="55">
        <v>5</v>
      </c>
      <c r="Z13" s="89" t="e">
        <f>'Calcs. for calib. SM B'!F32</f>
        <v>#DIV/0!</v>
      </c>
      <c r="AA13" s="89" t="e">
        <f t="shared" si="11"/>
        <v>#DIV/0!</v>
      </c>
      <c r="AB13" s="94"/>
      <c r="AC13" s="122" t="e">
        <f>Z13/'Calcs. for calib. SM B'!E32</f>
        <v>#DIV/0!</v>
      </c>
      <c r="AD13" s="117"/>
      <c r="AE13" s="55">
        <v>5</v>
      </c>
      <c r="AF13" s="89" t="e">
        <f>'Calcs. for calib. SM A'!F61</f>
        <v>#DIV/0!</v>
      </c>
      <c r="AG13" s="89" t="e">
        <f t="shared" si="3"/>
        <v>#DIV/0!</v>
      </c>
      <c r="AH13" s="94"/>
      <c r="AI13" s="122" t="e">
        <f>AF13/'Calcs. for calib. SM A'!E61</f>
        <v>#DIV/0!</v>
      </c>
      <c r="AJ13" s="117"/>
      <c r="AK13" s="55">
        <v>5</v>
      </c>
      <c r="AL13" s="89" t="e">
        <f>'Calcs. for calib. SM B'!F44</f>
        <v>#DIV/0!</v>
      </c>
      <c r="AM13" s="89" t="e">
        <f t="shared" si="12"/>
        <v>#DIV/0!</v>
      </c>
      <c r="AN13" s="94"/>
      <c r="AO13" s="122" t="e">
        <f>AL13/'Calcs. for calib. SM B'!E44</f>
        <v>#DIV/0!</v>
      </c>
      <c r="AP13" s="117"/>
      <c r="AQ13" s="55">
        <v>5</v>
      </c>
      <c r="AR13" s="89" t="e">
        <f>'Calcs. for calib. SM B'!F56</f>
        <v>#DIV/0!</v>
      </c>
      <c r="AS13" s="89" t="e">
        <f t="shared" si="13"/>
        <v>#DIV/0!</v>
      </c>
      <c r="AT13" s="94"/>
      <c r="AU13" s="122" t="e">
        <f>AR13/'Calcs. for calib. SM B'!E56</f>
        <v>#DIV/0!</v>
      </c>
      <c r="AV13" s="117"/>
      <c r="AW13" s="55">
        <v>5</v>
      </c>
      <c r="AX13" s="89" t="e">
        <f>'Calcs. for calib. SM A'!F73</f>
        <v>#DIV/0!</v>
      </c>
      <c r="AY13" s="89" t="e">
        <f t="shared" si="4"/>
        <v>#DIV/0!</v>
      </c>
      <c r="AZ13" s="94"/>
      <c r="BA13" s="122" t="e">
        <f>AX13/'Calcs. for calib. SM A'!E73</f>
        <v>#DIV/0!</v>
      </c>
      <c r="BB13" s="117"/>
      <c r="BC13" s="55">
        <v>5</v>
      </c>
      <c r="BD13" s="89" t="e">
        <f>'Calcs. for calib. SM A'!F85</f>
        <v>#DIV/0!</v>
      </c>
      <c r="BE13" s="89" t="e">
        <f t="shared" si="5"/>
        <v>#DIV/0!</v>
      </c>
      <c r="BF13" s="94"/>
      <c r="BG13" s="122" t="e">
        <f>BD13/'Calcs. for calib. SM A'!E85</f>
        <v>#DIV/0!</v>
      </c>
      <c r="BH13" s="117"/>
      <c r="BI13" s="55">
        <v>5</v>
      </c>
      <c r="BJ13" s="89" t="e">
        <f>'Calcs. for calib. SM B'!F68</f>
        <v>#DIV/0!</v>
      </c>
      <c r="BK13" s="89" t="e">
        <f t="shared" si="14"/>
        <v>#DIV/0!</v>
      </c>
      <c r="BL13" s="94"/>
      <c r="BM13" s="122" t="e">
        <f>BJ13/'Calcs. for calib. SM B'!E68</f>
        <v>#DIV/0!</v>
      </c>
      <c r="BN13" s="117"/>
      <c r="BO13" s="55">
        <v>5</v>
      </c>
      <c r="BP13" s="89" t="e">
        <f>'Calcs. for calib. SM B'!F80</f>
        <v>#DIV/0!</v>
      </c>
      <c r="BQ13" s="89" t="e">
        <f t="shared" si="15"/>
        <v>#DIV/0!</v>
      </c>
      <c r="BR13" s="94"/>
      <c r="BS13" s="122" t="e">
        <f>BP13/'Calcs. for calib. SM B'!E80</f>
        <v>#DIV/0!</v>
      </c>
      <c r="BT13" s="117"/>
      <c r="BU13" s="55">
        <v>5</v>
      </c>
      <c r="BV13" s="89" t="e">
        <f>'Calcs. for calib. SM B'!F92</f>
        <v>#DIV/0!</v>
      </c>
      <c r="BW13" s="89" t="e">
        <f t="shared" si="16"/>
        <v>#DIV/0!</v>
      </c>
      <c r="BX13" s="94"/>
      <c r="BY13" s="122" t="e">
        <f>BV13/'Calcs. for calib. SM B'!E92</f>
        <v>#DIV/0!</v>
      </c>
      <c r="BZ13" s="117"/>
      <c r="CA13" s="55">
        <v>5</v>
      </c>
      <c r="CB13" s="89" t="e">
        <f>'Calcs. for calib. SM A'!F97</f>
        <v>#DIV/0!</v>
      </c>
      <c r="CC13" s="89" t="e">
        <f t="shared" si="6"/>
        <v>#DIV/0!</v>
      </c>
      <c r="CD13" s="94"/>
      <c r="CE13" s="122" t="e">
        <f>CB13/'Calcs. for calib. SM A'!E97</f>
        <v>#DIV/0!</v>
      </c>
      <c r="CF13" s="117"/>
      <c r="CG13" s="55">
        <v>5</v>
      </c>
      <c r="CH13" s="89" t="e">
        <f>'Calcs. for calib. SM B'!F104</f>
        <v>#DIV/0!</v>
      </c>
      <c r="CI13" s="89" t="e">
        <f t="shared" si="17"/>
        <v>#DIV/0!</v>
      </c>
      <c r="CJ13" s="94"/>
      <c r="CK13" s="122" t="e">
        <f>CH13/'Calcs. for calib. SM B'!E104</f>
        <v>#DIV/0!</v>
      </c>
      <c r="CL13" s="117"/>
      <c r="CM13" s="55">
        <v>5</v>
      </c>
      <c r="CN13" s="89" t="e">
        <f>'Calcs. for calib. SM A'!F109</f>
        <v>#DIV/0!</v>
      </c>
      <c r="CO13" s="89" t="e">
        <f t="shared" si="7"/>
        <v>#DIV/0!</v>
      </c>
      <c r="CP13" s="94"/>
      <c r="CQ13" s="122" t="e">
        <f>CN13/'Calcs. for calib. SM A'!E109</f>
        <v>#DIV/0!</v>
      </c>
      <c r="CR13" s="117"/>
      <c r="CS13" s="55">
        <v>5</v>
      </c>
      <c r="CT13" s="89" t="e">
        <f>'Calcs. for calib. SM A'!F121</f>
        <v>#DIV/0!</v>
      </c>
      <c r="CU13" s="89" t="e">
        <f t="shared" si="8"/>
        <v>#DIV/0!</v>
      </c>
      <c r="CV13" s="94"/>
      <c r="CW13" s="122" t="e">
        <f>CT13/'Calcs. for calib. SM A'!E121</f>
        <v>#DIV/0!</v>
      </c>
      <c r="CX13" s="117"/>
      <c r="CY13" s="55">
        <v>5</v>
      </c>
      <c r="CZ13" s="89" t="e">
        <f>'Calcs. for calib. SM A'!F133</f>
        <v>#DIV/0!</v>
      </c>
      <c r="DA13" s="89" t="e">
        <f t="shared" si="9"/>
        <v>#DIV/0!</v>
      </c>
      <c r="DB13" s="94"/>
      <c r="DC13" s="122" t="e">
        <f>CZ13/'Calcs. for calib. SM A'!E133</f>
        <v>#DIV/0!</v>
      </c>
      <c r="DD13" s="117"/>
      <c r="DI13" s="24"/>
      <c r="DJ13" s="34"/>
      <c r="DK13" s="34"/>
    </row>
    <row r="14" spans="1:115" x14ac:dyDescent="0.25">
      <c r="A14" s="55">
        <v>10</v>
      </c>
      <c r="B14" s="89" t="e">
        <f>'Calcs. for calib. SM A'!F26</f>
        <v>#DIV/0!</v>
      </c>
      <c r="C14" s="89">
        <f t="shared" si="1"/>
        <v>9.8533976335062192</v>
      </c>
      <c r="D14" s="228">
        <v>160361189</v>
      </c>
      <c r="E14" s="122" t="e">
        <f>B14/'Calcs. for calib. SM A'!E26</f>
        <v>#DIV/0!</v>
      </c>
      <c r="F14" s="228">
        <v>16274710</v>
      </c>
      <c r="G14" s="55">
        <v>10</v>
      </c>
      <c r="H14" s="89" t="e">
        <f>'Calcs. for calib. SM A'!F38</f>
        <v>#DIV/0!</v>
      </c>
      <c r="I14" s="89" t="e">
        <f t="shared" si="0"/>
        <v>#DIV/0!</v>
      </c>
      <c r="J14" s="94"/>
      <c r="K14" s="122" t="e">
        <f>H14/'Calcs. for calib. SM A'!E38</f>
        <v>#DIV/0!</v>
      </c>
      <c r="L14" s="117"/>
      <c r="M14" s="55">
        <v>10</v>
      </c>
      <c r="N14" s="89" t="e">
        <f>'Calcs. for calib. SM B'!F21</f>
        <v>#DIV/0!</v>
      </c>
      <c r="O14" s="89" t="e">
        <f t="shared" si="10"/>
        <v>#DIV/0!</v>
      </c>
      <c r="P14" s="94"/>
      <c r="Q14" s="122" t="e">
        <f>N14/'Calcs. for calib. SM B'!E21</f>
        <v>#DIV/0!</v>
      </c>
      <c r="R14" s="229"/>
      <c r="S14" s="55">
        <v>10</v>
      </c>
      <c r="T14" s="89" t="e">
        <f>'Calcs. for calib. SM A'!F50</f>
        <v>#DIV/0!</v>
      </c>
      <c r="U14" s="89" t="e">
        <f t="shared" si="2"/>
        <v>#DIV/0!</v>
      </c>
      <c r="V14" s="94"/>
      <c r="W14" s="122" t="e">
        <f>T14/'Calcs. for calib. SM A'!E50</f>
        <v>#DIV/0!</v>
      </c>
      <c r="X14" s="117"/>
      <c r="Y14" s="55">
        <v>10</v>
      </c>
      <c r="Z14" s="89" t="e">
        <f>'Calcs. for calib. SM B'!F33</f>
        <v>#DIV/0!</v>
      </c>
      <c r="AA14" s="89" t="e">
        <f t="shared" si="11"/>
        <v>#DIV/0!</v>
      </c>
      <c r="AB14" s="94"/>
      <c r="AC14" s="122" t="e">
        <f>Z14/'Calcs. for calib. SM B'!E33</f>
        <v>#DIV/0!</v>
      </c>
      <c r="AD14" s="117"/>
      <c r="AE14" s="55">
        <v>10</v>
      </c>
      <c r="AF14" s="89" t="e">
        <f>'Calcs. for calib. SM A'!F62</f>
        <v>#DIV/0!</v>
      </c>
      <c r="AG14" s="89" t="e">
        <f t="shared" si="3"/>
        <v>#DIV/0!</v>
      </c>
      <c r="AH14" s="94"/>
      <c r="AI14" s="122" t="e">
        <f>AF14/'Calcs. for calib. SM A'!E62</f>
        <v>#DIV/0!</v>
      </c>
      <c r="AJ14" s="117"/>
      <c r="AK14" s="55">
        <v>10</v>
      </c>
      <c r="AL14" s="89" t="e">
        <f>'Calcs. for calib. SM B'!F45</f>
        <v>#DIV/0!</v>
      </c>
      <c r="AM14" s="89" t="e">
        <f t="shared" si="12"/>
        <v>#DIV/0!</v>
      </c>
      <c r="AN14" s="94"/>
      <c r="AO14" s="122" t="e">
        <f>AL14/'Calcs. for calib. SM B'!E45</f>
        <v>#DIV/0!</v>
      </c>
      <c r="AP14" s="117"/>
      <c r="AQ14" s="55">
        <v>10</v>
      </c>
      <c r="AR14" s="89" t="e">
        <f>'Calcs. for calib. SM B'!F57</f>
        <v>#DIV/0!</v>
      </c>
      <c r="AS14" s="89" t="e">
        <f t="shared" si="13"/>
        <v>#DIV/0!</v>
      </c>
      <c r="AT14" s="94"/>
      <c r="AU14" s="122" t="e">
        <f>AR14/'Calcs. for calib. SM B'!E57</f>
        <v>#DIV/0!</v>
      </c>
      <c r="AV14" s="117"/>
      <c r="AW14" s="55">
        <v>10</v>
      </c>
      <c r="AX14" s="89" t="e">
        <f>'Calcs. for calib. SM A'!F74</f>
        <v>#DIV/0!</v>
      </c>
      <c r="AY14" s="89" t="e">
        <f t="shared" si="4"/>
        <v>#DIV/0!</v>
      </c>
      <c r="AZ14" s="94"/>
      <c r="BA14" s="122" t="e">
        <f>AX14/'Calcs. for calib. SM A'!E74</f>
        <v>#DIV/0!</v>
      </c>
      <c r="BB14" s="117"/>
      <c r="BC14" s="55">
        <v>10</v>
      </c>
      <c r="BD14" s="89" t="e">
        <f>'Calcs. for calib. SM A'!F86</f>
        <v>#DIV/0!</v>
      </c>
      <c r="BE14" s="89" t="e">
        <f t="shared" si="5"/>
        <v>#DIV/0!</v>
      </c>
      <c r="BF14" s="94"/>
      <c r="BG14" s="122" t="e">
        <f>BD14/'Calcs. for calib. SM A'!E86</f>
        <v>#DIV/0!</v>
      </c>
      <c r="BH14" s="117"/>
      <c r="BI14" s="55">
        <v>10</v>
      </c>
      <c r="BJ14" s="89" t="e">
        <f>'Calcs. for calib. SM B'!F69</f>
        <v>#DIV/0!</v>
      </c>
      <c r="BK14" s="89" t="e">
        <f t="shared" si="14"/>
        <v>#DIV/0!</v>
      </c>
      <c r="BL14" s="94"/>
      <c r="BM14" s="122" t="e">
        <f>BJ14/'Calcs. for calib. SM B'!E69</f>
        <v>#DIV/0!</v>
      </c>
      <c r="BN14" s="117"/>
      <c r="BO14" s="55">
        <v>10</v>
      </c>
      <c r="BP14" s="89" t="e">
        <f>'Calcs. for calib. SM B'!F81</f>
        <v>#DIV/0!</v>
      </c>
      <c r="BQ14" s="89" t="e">
        <f t="shared" si="15"/>
        <v>#DIV/0!</v>
      </c>
      <c r="BR14" s="94"/>
      <c r="BS14" s="122" t="e">
        <f>BP14/'Calcs. for calib. SM B'!E81</f>
        <v>#DIV/0!</v>
      </c>
      <c r="BT14" s="117"/>
      <c r="BU14" s="55">
        <v>10</v>
      </c>
      <c r="BV14" s="89" t="e">
        <f>'Calcs. for calib. SM B'!F93</f>
        <v>#DIV/0!</v>
      </c>
      <c r="BW14" s="89" t="e">
        <f t="shared" si="16"/>
        <v>#DIV/0!</v>
      </c>
      <c r="BX14" s="94"/>
      <c r="BY14" s="122" t="e">
        <f>BV14/'Calcs. for calib. SM B'!E93</f>
        <v>#DIV/0!</v>
      </c>
      <c r="BZ14" s="117"/>
      <c r="CA14" s="55">
        <v>10</v>
      </c>
      <c r="CB14" s="89" t="e">
        <f>'Calcs. for calib. SM A'!F98</f>
        <v>#DIV/0!</v>
      </c>
      <c r="CC14" s="89" t="e">
        <f t="shared" si="6"/>
        <v>#DIV/0!</v>
      </c>
      <c r="CD14" s="94"/>
      <c r="CE14" s="122" t="e">
        <f>CB14/'Calcs. for calib. SM A'!E98</f>
        <v>#DIV/0!</v>
      </c>
      <c r="CF14" s="117"/>
      <c r="CG14" s="55">
        <v>10</v>
      </c>
      <c r="CH14" s="89" t="e">
        <f>'Calcs. for calib. SM B'!F105</f>
        <v>#DIV/0!</v>
      </c>
      <c r="CI14" s="89" t="e">
        <f t="shared" si="17"/>
        <v>#DIV/0!</v>
      </c>
      <c r="CJ14" s="94"/>
      <c r="CK14" s="122" t="e">
        <f>CH14/'Calcs. for calib. SM B'!E105</f>
        <v>#DIV/0!</v>
      </c>
      <c r="CL14" s="117"/>
      <c r="CM14" s="55">
        <v>10</v>
      </c>
      <c r="CN14" s="89" t="e">
        <f>'Calcs. for calib. SM A'!F110</f>
        <v>#DIV/0!</v>
      </c>
      <c r="CO14" s="89" t="e">
        <f t="shared" si="7"/>
        <v>#DIV/0!</v>
      </c>
      <c r="CP14" s="94"/>
      <c r="CQ14" s="122" t="e">
        <f>CN14/'Calcs. for calib. SM A'!E110</f>
        <v>#DIV/0!</v>
      </c>
      <c r="CR14" s="117"/>
      <c r="CS14" s="55">
        <v>10</v>
      </c>
      <c r="CT14" s="89" t="e">
        <f>'Calcs. for calib. SM A'!F122</f>
        <v>#DIV/0!</v>
      </c>
      <c r="CU14" s="89" t="e">
        <f t="shared" si="8"/>
        <v>#DIV/0!</v>
      </c>
      <c r="CV14" s="94"/>
      <c r="CW14" s="122" t="e">
        <f>CT14/'Calcs. for calib. SM A'!E122</f>
        <v>#DIV/0!</v>
      </c>
      <c r="CX14" s="117"/>
      <c r="CY14" s="55">
        <v>10</v>
      </c>
      <c r="CZ14" s="89" t="e">
        <f>'Calcs. for calib. SM A'!F134</f>
        <v>#DIV/0!</v>
      </c>
      <c r="DA14" s="89" t="e">
        <f t="shared" si="9"/>
        <v>#DIV/0!</v>
      </c>
      <c r="DB14" s="94"/>
      <c r="DC14" s="122" t="e">
        <f>CZ14/'Calcs. for calib. SM A'!E134</f>
        <v>#DIV/0!</v>
      </c>
      <c r="DD14" s="117"/>
      <c r="DI14" s="24"/>
      <c r="DJ14" s="34"/>
      <c r="DK14" s="34"/>
    </row>
    <row r="15" spans="1:115" x14ac:dyDescent="0.25">
      <c r="A15" s="55"/>
      <c r="B15" s="89"/>
      <c r="C15" s="89"/>
      <c r="D15" s="23"/>
      <c r="E15" s="23"/>
      <c r="F15" s="23"/>
      <c r="G15" s="55"/>
      <c r="H15" s="89"/>
      <c r="I15" s="89"/>
      <c r="J15" s="23"/>
      <c r="K15" s="23"/>
      <c r="L15" s="23"/>
      <c r="M15" s="55">
        <v>15</v>
      </c>
      <c r="N15" s="89" t="e">
        <f>'Calcs. for calib. SM B'!F22</f>
        <v>#DIV/0!</v>
      </c>
      <c r="O15" s="89" t="e">
        <f t="shared" si="10"/>
        <v>#DIV/0!</v>
      </c>
      <c r="P15" s="94"/>
      <c r="Q15" s="122" t="e">
        <f>N15/'Calcs. for calib. SM B'!E22</f>
        <v>#DIV/0!</v>
      </c>
      <c r="R15" s="229"/>
      <c r="S15" s="55"/>
      <c r="T15" s="89"/>
      <c r="U15" s="89"/>
      <c r="V15" s="23"/>
      <c r="W15" s="23"/>
      <c r="X15" s="23"/>
      <c r="Y15" s="55">
        <v>15</v>
      </c>
      <c r="Z15" s="89" t="e">
        <f>'Calcs. for calib. SM B'!F34</f>
        <v>#DIV/0!</v>
      </c>
      <c r="AA15" s="89" t="e">
        <f t="shared" si="11"/>
        <v>#DIV/0!</v>
      </c>
      <c r="AB15" s="94"/>
      <c r="AC15" s="122" t="e">
        <f>Z15/'Calcs. for calib. SM B'!E34</f>
        <v>#DIV/0!</v>
      </c>
      <c r="AD15" s="117"/>
      <c r="AE15" s="55"/>
      <c r="AF15" s="89"/>
      <c r="AG15" s="89"/>
      <c r="AH15" s="23"/>
      <c r="AI15" s="23"/>
      <c r="AJ15" s="23"/>
      <c r="AK15" s="55">
        <v>15</v>
      </c>
      <c r="AL15" s="89" t="e">
        <f>'Calcs. for calib. SM B'!F46</f>
        <v>#DIV/0!</v>
      </c>
      <c r="AM15" s="89" t="e">
        <f t="shared" si="12"/>
        <v>#DIV/0!</v>
      </c>
      <c r="AN15" s="94"/>
      <c r="AO15" s="122" t="e">
        <f>AL15/'Calcs. for calib. SM B'!E46</f>
        <v>#DIV/0!</v>
      </c>
      <c r="AP15" s="117"/>
      <c r="AQ15" s="55">
        <v>15</v>
      </c>
      <c r="AR15" s="89" t="e">
        <f>'Calcs. for calib. SM B'!F58</f>
        <v>#DIV/0!</v>
      </c>
      <c r="AS15" s="89" t="e">
        <f t="shared" si="13"/>
        <v>#DIV/0!</v>
      </c>
      <c r="AT15" s="94"/>
      <c r="AU15" s="122" t="e">
        <f>AR15/'Calcs. for calib. SM B'!E58</f>
        <v>#DIV/0!</v>
      </c>
      <c r="AV15" s="117"/>
      <c r="AW15" s="55"/>
      <c r="AX15" s="89"/>
      <c r="AY15" s="89"/>
      <c r="AZ15" s="23"/>
      <c r="BA15" s="23"/>
      <c r="BB15" s="23"/>
      <c r="BC15" s="55"/>
      <c r="BD15" s="89"/>
      <c r="BE15" s="89"/>
      <c r="BF15" s="23"/>
      <c r="BG15" s="23"/>
      <c r="BH15" s="23"/>
      <c r="BI15" s="55">
        <v>15</v>
      </c>
      <c r="BJ15" s="89" t="e">
        <f>'Calcs. for calib. SM B'!F70</f>
        <v>#DIV/0!</v>
      </c>
      <c r="BK15" s="89" t="e">
        <f t="shared" si="14"/>
        <v>#DIV/0!</v>
      </c>
      <c r="BL15" s="94"/>
      <c r="BM15" s="122" t="e">
        <f>BJ15/'Calcs. for calib. SM B'!E70</f>
        <v>#DIV/0!</v>
      </c>
      <c r="BN15" s="117"/>
      <c r="BO15" s="55">
        <v>15</v>
      </c>
      <c r="BP15" s="89" t="e">
        <f>'Calcs. for calib. SM B'!F82</f>
        <v>#DIV/0!</v>
      </c>
      <c r="BQ15" s="89" t="e">
        <f t="shared" si="15"/>
        <v>#DIV/0!</v>
      </c>
      <c r="BR15" s="94"/>
      <c r="BS15" s="122" t="e">
        <f>BP15/'Calcs. for calib. SM B'!E82</f>
        <v>#DIV/0!</v>
      </c>
      <c r="BT15" s="117"/>
      <c r="BU15" s="55">
        <v>15</v>
      </c>
      <c r="BV15" s="89" t="e">
        <f>'Calcs. for calib. SM B'!F94</f>
        <v>#DIV/0!</v>
      </c>
      <c r="BW15" s="89" t="e">
        <f t="shared" si="16"/>
        <v>#DIV/0!</v>
      </c>
      <c r="BX15" s="94"/>
      <c r="BY15" s="122" t="e">
        <f>BV15/'Calcs. for calib. SM B'!E94</f>
        <v>#DIV/0!</v>
      </c>
      <c r="BZ15" s="117"/>
      <c r="CA15" s="55"/>
      <c r="CB15" s="89"/>
      <c r="CC15" s="89"/>
      <c r="CD15" s="23"/>
      <c r="CE15" s="23"/>
      <c r="CF15" s="23"/>
      <c r="CG15" s="55">
        <v>15</v>
      </c>
      <c r="CH15" s="89" t="e">
        <f>'Calcs. for calib. SM B'!F106</f>
        <v>#DIV/0!</v>
      </c>
      <c r="CI15" s="89" t="e">
        <f t="shared" si="17"/>
        <v>#DIV/0!</v>
      </c>
      <c r="CJ15" s="94"/>
      <c r="CK15" s="122" t="e">
        <f>CH15/'Calcs. for calib. SM B'!E106</f>
        <v>#DIV/0!</v>
      </c>
      <c r="CL15" s="117"/>
      <c r="CM15" s="55"/>
      <c r="CN15" s="89"/>
      <c r="CO15" s="89"/>
      <c r="CP15" s="23"/>
      <c r="CQ15" s="23"/>
      <c r="CR15" s="23"/>
      <c r="CS15" s="55"/>
      <c r="CT15" s="89"/>
      <c r="CU15" s="89"/>
      <c r="CV15" s="23"/>
      <c r="CW15" s="23"/>
      <c r="CX15" s="23"/>
      <c r="CY15" s="55"/>
      <c r="CZ15" s="89"/>
      <c r="DA15" s="89"/>
      <c r="DB15" s="23"/>
      <c r="DC15" s="23"/>
      <c r="DD15" s="23"/>
      <c r="DI15" s="24"/>
      <c r="DJ15" s="34"/>
      <c r="DK15" s="34"/>
    </row>
    <row r="16" spans="1:115" x14ac:dyDescent="0.25">
      <c r="A16" s="55"/>
      <c r="B16" s="89"/>
      <c r="C16" s="89"/>
      <c r="D16" s="23"/>
      <c r="E16" s="23"/>
      <c r="F16" s="23"/>
      <c r="G16" s="55"/>
      <c r="H16" s="89"/>
      <c r="I16" s="89"/>
      <c r="J16" s="23"/>
      <c r="K16" s="23"/>
      <c r="L16" s="23"/>
      <c r="M16" s="55">
        <v>20</v>
      </c>
      <c r="N16" s="89" t="e">
        <f>'Calcs. for calib. SM B'!F23</f>
        <v>#DIV/0!</v>
      </c>
      <c r="O16" s="89" t="e">
        <f t="shared" si="10"/>
        <v>#DIV/0!</v>
      </c>
      <c r="P16" s="94"/>
      <c r="Q16" s="122" t="e">
        <f>N16/'Calcs. for calib. SM B'!E23</f>
        <v>#DIV/0!</v>
      </c>
      <c r="R16" s="229"/>
      <c r="S16" s="55"/>
      <c r="T16" s="89"/>
      <c r="U16" s="89"/>
      <c r="V16" s="23"/>
      <c r="W16" s="23"/>
      <c r="X16" s="23"/>
      <c r="Y16" s="55">
        <v>20</v>
      </c>
      <c r="Z16" s="89" t="e">
        <f>'Calcs. for calib. SM B'!F35</f>
        <v>#DIV/0!</v>
      </c>
      <c r="AA16" s="89" t="e">
        <f t="shared" si="11"/>
        <v>#DIV/0!</v>
      </c>
      <c r="AB16" s="94"/>
      <c r="AC16" s="122" t="e">
        <f>Z16/'Calcs. for calib. SM B'!E35</f>
        <v>#DIV/0!</v>
      </c>
      <c r="AD16" s="117"/>
      <c r="AE16" s="55"/>
      <c r="AF16" s="89"/>
      <c r="AG16" s="89"/>
      <c r="AH16" s="23"/>
      <c r="AI16" s="23"/>
      <c r="AJ16" s="23"/>
      <c r="AK16" s="55">
        <v>20</v>
      </c>
      <c r="AL16" s="89" t="e">
        <f>'Calcs. for calib. SM B'!F47</f>
        <v>#DIV/0!</v>
      </c>
      <c r="AM16" s="89" t="e">
        <f t="shared" si="12"/>
        <v>#DIV/0!</v>
      </c>
      <c r="AN16" s="94"/>
      <c r="AO16" s="122" t="e">
        <f>AL16/'Calcs. for calib. SM B'!E47</f>
        <v>#DIV/0!</v>
      </c>
      <c r="AP16" s="117"/>
      <c r="AQ16" s="55">
        <v>20</v>
      </c>
      <c r="AR16" s="89" t="e">
        <f>'Calcs. for calib. SM B'!F59</f>
        <v>#DIV/0!</v>
      </c>
      <c r="AS16" s="89" t="e">
        <f t="shared" si="13"/>
        <v>#DIV/0!</v>
      </c>
      <c r="AT16" s="94"/>
      <c r="AU16" s="122" t="e">
        <f>AR16/'Calcs. for calib. SM B'!E59</f>
        <v>#DIV/0!</v>
      </c>
      <c r="AV16" s="117"/>
      <c r="AW16" s="55"/>
      <c r="AX16" s="89"/>
      <c r="AY16" s="89"/>
      <c r="AZ16" s="23"/>
      <c r="BA16" s="23"/>
      <c r="BB16" s="23"/>
      <c r="BC16" s="55"/>
      <c r="BD16" s="89"/>
      <c r="BE16" s="89"/>
      <c r="BF16" s="23"/>
      <c r="BG16" s="23"/>
      <c r="BH16" s="23"/>
      <c r="BI16" s="55">
        <v>20</v>
      </c>
      <c r="BJ16" s="89" t="e">
        <f>'Calcs. for calib. SM B'!F71</f>
        <v>#DIV/0!</v>
      </c>
      <c r="BK16" s="89" t="e">
        <f t="shared" si="14"/>
        <v>#DIV/0!</v>
      </c>
      <c r="BL16" s="94"/>
      <c r="BM16" s="122" t="e">
        <f>BJ16/'Calcs. for calib. SM B'!E71</f>
        <v>#DIV/0!</v>
      </c>
      <c r="BN16" s="117"/>
      <c r="BO16" s="55">
        <v>20</v>
      </c>
      <c r="BP16" s="89" t="e">
        <f>'Calcs. for calib. SM B'!F83</f>
        <v>#DIV/0!</v>
      </c>
      <c r="BQ16" s="89" t="e">
        <f t="shared" si="15"/>
        <v>#DIV/0!</v>
      </c>
      <c r="BR16" s="94"/>
      <c r="BS16" s="122" t="e">
        <f>BP16/'Calcs. for calib. SM B'!E83</f>
        <v>#DIV/0!</v>
      </c>
      <c r="BT16" s="117"/>
      <c r="BU16" s="55">
        <v>20</v>
      </c>
      <c r="BV16" s="89" t="e">
        <f>'Calcs. for calib. SM B'!F95</f>
        <v>#DIV/0!</v>
      </c>
      <c r="BW16" s="89" t="e">
        <f t="shared" si="16"/>
        <v>#DIV/0!</v>
      </c>
      <c r="BX16" s="94"/>
      <c r="BY16" s="122" t="e">
        <f>BV16/'Calcs. for calib. SM B'!E95</f>
        <v>#DIV/0!</v>
      </c>
      <c r="BZ16" s="117"/>
      <c r="CA16" s="55"/>
      <c r="CB16" s="89"/>
      <c r="CC16" s="89"/>
      <c r="CD16" s="23"/>
      <c r="CE16" s="23"/>
      <c r="CF16" s="23"/>
      <c r="CG16" s="55">
        <v>20</v>
      </c>
      <c r="CH16" s="89" t="e">
        <f>'Calcs. for calib. SM B'!F107</f>
        <v>#DIV/0!</v>
      </c>
      <c r="CI16" s="89" t="e">
        <f t="shared" si="17"/>
        <v>#DIV/0!</v>
      </c>
      <c r="CJ16" s="94"/>
      <c r="CK16" s="122" t="e">
        <f>CH16/'Calcs. for calib. SM B'!E107</f>
        <v>#DIV/0!</v>
      </c>
      <c r="CL16" s="117"/>
      <c r="CM16" s="55"/>
      <c r="CN16" s="89"/>
      <c r="CO16" s="89"/>
      <c r="CP16" s="23"/>
      <c r="CQ16" s="23"/>
      <c r="CR16" s="23"/>
      <c r="CS16" s="55"/>
      <c r="CT16" s="89"/>
      <c r="CU16" s="89"/>
      <c r="CV16" s="23"/>
      <c r="CW16" s="23"/>
      <c r="CX16" s="23"/>
      <c r="CY16" s="55"/>
      <c r="CZ16" s="89"/>
      <c r="DA16" s="89"/>
      <c r="DB16" s="23"/>
      <c r="DC16" s="23"/>
      <c r="DD16" s="23"/>
      <c r="DI16" s="24"/>
      <c r="DJ16" s="34"/>
      <c r="DK16" s="34"/>
    </row>
    <row r="17" spans="1:116" x14ac:dyDescent="0.25">
      <c r="A17" s="55"/>
      <c r="B17" s="89"/>
      <c r="C17" s="89"/>
      <c r="D17" s="23"/>
      <c r="E17" s="23"/>
      <c r="F17" s="23"/>
      <c r="G17" s="55"/>
      <c r="H17" s="89"/>
      <c r="I17" s="89"/>
      <c r="J17" s="23"/>
      <c r="K17" s="23"/>
      <c r="L17" s="23"/>
      <c r="M17" s="55">
        <v>25</v>
      </c>
      <c r="N17" s="89" t="e">
        <f>'Calcs. for calib. SM B'!F24</f>
        <v>#DIV/0!</v>
      </c>
      <c r="O17" s="89" t="e">
        <f t="shared" si="10"/>
        <v>#DIV/0!</v>
      </c>
      <c r="P17" s="94"/>
      <c r="Q17" s="122" t="e">
        <f>N17/'Calcs. for calib. SM B'!E24</f>
        <v>#DIV/0!</v>
      </c>
      <c r="R17" s="229"/>
      <c r="S17" s="55"/>
      <c r="T17" s="89"/>
      <c r="U17" s="89"/>
      <c r="V17" s="23"/>
      <c r="W17" s="23"/>
      <c r="X17" s="23"/>
      <c r="Y17" s="55">
        <v>25</v>
      </c>
      <c r="Z17" s="89" t="e">
        <f>'Calcs. for calib. SM B'!F36</f>
        <v>#DIV/0!</v>
      </c>
      <c r="AA17" s="89" t="e">
        <f t="shared" si="11"/>
        <v>#DIV/0!</v>
      </c>
      <c r="AB17" s="94"/>
      <c r="AC17" s="122" t="e">
        <f>Z17/'Calcs. for calib. SM B'!E36</f>
        <v>#DIV/0!</v>
      </c>
      <c r="AD17" s="117"/>
      <c r="AE17" s="55"/>
      <c r="AF17" s="89"/>
      <c r="AG17" s="89"/>
      <c r="AH17" s="23"/>
      <c r="AI17" s="23"/>
      <c r="AJ17" s="23"/>
      <c r="AK17" s="55">
        <v>25</v>
      </c>
      <c r="AL17" s="89" t="e">
        <f>'Calcs. for calib. SM B'!F48</f>
        <v>#DIV/0!</v>
      </c>
      <c r="AM17" s="89" t="e">
        <f t="shared" si="12"/>
        <v>#DIV/0!</v>
      </c>
      <c r="AN17" s="94"/>
      <c r="AO17" s="122" t="e">
        <f>AL17/'Calcs. for calib. SM B'!E48</f>
        <v>#DIV/0!</v>
      </c>
      <c r="AP17" s="117"/>
      <c r="AQ17" s="55">
        <v>25</v>
      </c>
      <c r="AR17" s="89" t="e">
        <f>'Calcs. for calib. SM B'!F60</f>
        <v>#DIV/0!</v>
      </c>
      <c r="AS17" s="89" t="e">
        <f t="shared" si="13"/>
        <v>#DIV/0!</v>
      </c>
      <c r="AT17" s="94"/>
      <c r="AU17" s="122" t="e">
        <f>AR17/'Calcs. for calib. SM B'!E60</f>
        <v>#DIV/0!</v>
      </c>
      <c r="AV17" s="117"/>
      <c r="AW17" s="55"/>
      <c r="AX17" s="89"/>
      <c r="AY17" s="89"/>
      <c r="AZ17" s="23"/>
      <c r="BA17" s="23"/>
      <c r="BB17" s="23"/>
      <c r="BC17" s="55"/>
      <c r="BD17" s="89"/>
      <c r="BE17" s="89"/>
      <c r="BF17" s="23"/>
      <c r="BG17" s="23"/>
      <c r="BH17" s="23"/>
      <c r="BI17" s="55">
        <v>25</v>
      </c>
      <c r="BJ17" s="89" t="e">
        <f>'Calcs. for calib. SM B'!F72</f>
        <v>#DIV/0!</v>
      </c>
      <c r="BK17" s="89" t="e">
        <f t="shared" si="14"/>
        <v>#DIV/0!</v>
      </c>
      <c r="BL17" s="94"/>
      <c r="BM17" s="122" t="e">
        <f>BJ17/'Calcs. for calib. SM B'!E72</f>
        <v>#DIV/0!</v>
      </c>
      <c r="BN17" s="117"/>
      <c r="BO17" s="55">
        <v>25</v>
      </c>
      <c r="BP17" s="89" t="e">
        <f>'Calcs. for calib. SM B'!F84</f>
        <v>#DIV/0!</v>
      </c>
      <c r="BQ17" s="89" t="e">
        <f t="shared" si="15"/>
        <v>#DIV/0!</v>
      </c>
      <c r="BR17" s="94"/>
      <c r="BS17" s="122" t="e">
        <f>BP17/'Calcs. for calib. SM B'!E84</f>
        <v>#DIV/0!</v>
      </c>
      <c r="BT17" s="117"/>
      <c r="BU17" s="55">
        <v>25</v>
      </c>
      <c r="BV17" s="89" t="e">
        <f>'Calcs. for calib. SM B'!F96</f>
        <v>#DIV/0!</v>
      </c>
      <c r="BW17" s="89" t="e">
        <f t="shared" si="16"/>
        <v>#DIV/0!</v>
      </c>
      <c r="BX17" s="94"/>
      <c r="BY17" s="122" t="e">
        <f>BV17/'Calcs. for calib. SM B'!E96</f>
        <v>#DIV/0!</v>
      </c>
      <c r="BZ17" s="117"/>
      <c r="CA17" s="55"/>
      <c r="CB17" s="89"/>
      <c r="CC17" s="89"/>
      <c r="CD17" s="23"/>
      <c r="CE17" s="23"/>
      <c r="CF17" s="23"/>
      <c r="CG17" s="55">
        <v>25</v>
      </c>
      <c r="CH17" s="89" t="e">
        <f>'Calcs. for calib. SM B'!F108</f>
        <v>#DIV/0!</v>
      </c>
      <c r="CI17" s="89" t="e">
        <f t="shared" si="17"/>
        <v>#DIV/0!</v>
      </c>
      <c r="CJ17" s="94"/>
      <c r="CK17" s="122" t="e">
        <f>CH17/'Calcs. for calib. SM B'!E108</f>
        <v>#DIV/0!</v>
      </c>
      <c r="CL17" s="117"/>
      <c r="CM17" s="55"/>
      <c r="CN17" s="89"/>
      <c r="CO17" s="89"/>
      <c r="CP17" s="23"/>
      <c r="CQ17" s="23"/>
      <c r="CR17" s="23"/>
      <c r="CS17" s="55"/>
      <c r="CT17" s="89"/>
      <c r="CU17" s="89"/>
      <c r="CV17" s="23"/>
      <c r="CW17" s="23"/>
      <c r="CX17" s="23"/>
      <c r="CY17" s="55"/>
      <c r="CZ17" s="89"/>
      <c r="DA17" s="89"/>
      <c r="DB17" s="23"/>
      <c r="DC17" s="23"/>
      <c r="DD17" s="23"/>
      <c r="DI17" s="24"/>
      <c r="DJ17" s="34"/>
      <c r="DK17" s="34"/>
    </row>
    <row r="18" spans="1:116" x14ac:dyDescent="0.25">
      <c r="B18" s="6" t="s">
        <v>22</v>
      </c>
      <c r="C18" s="6" t="s">
        <v>23</v>
      </c>
      <c r="D18" s="47" t="s">
        <v>45</v>
      </c>
      <c r="E18" s="47"/>
      <c r="F18" s="45"/>
      <c r="H18" s="6" t="s">
        <v>22</v>
      </c>
      <c r="I18" s="6" t="s">
        <v>23</v>
      </c>
      <c r="J18" s="47" t="s">
        <v>45</v>
      </c>
      <c r="K18" s="47"/>
      <c r="L18" s="45"/>
      <c r="N18" s="6" t="s">
        <v>22</v>
      </c>
      <c r="O18" s="6" t="s">
        <v>23</v>
      </c>
      <c r="P18" s="6" t="s">
        <v>23</v>
      </c>
      <c r="Q18" s="47"/>
      <c r="R18" s="45"/>
      <c r="T18" s="6" t="s">
        <v>22</v>
      </c>
      <c r="U18" s="6" t="s">
        <v>23</v>
      </c>
      <c r="V18" s="6" t="s">
        <v>23</v>
      </c>
      <c r="W18" s="47"/>
      <c r="Z18" s="6" t="s">
        <v>22</v>
      </c>
      <c r="AA18" s="6" t="s">
        <v>23</v>
      </c>
      <c r="AB18" s="6" t="s">
        <v>23</v>
      </c>
      <c r="AC18" s="47"/>
      <c r="AD18" s="45"/>
      <c r="AF18" s="6" t="s">
        <v>22</v>
      </c>
      <c r="AG18" s="6" t="s">
        <v>23</v>
      </c>
      <c r="AH18" s="6" t="s">
        <v>23</v>
      </c>
      <c r="AI18" s="47"/>
      <c r="AJ18" s="45"/>
      <c r="AL18" s="6" t="s">
        <v>22</v>
      </c>
      <c r="AM18" s="6" t="s">
        <v>23</v>
      </c>
      <c r="AN18" s="6" t="s">
        <v>23</v>
      </c>
      <c r="AO18" s="47"/>
      <c r="AP18" s="45"/>
      <c r="AR18" s="6" t="s">
        <v>22</v>
      </c>
      <c r="AS18" s="6" t="s">
        <v>23</v>
      </c>
      <c r="AT18" s="119" t="s">
        <v>23</v>
      </c>
      <c r="AU18" s="47"/>
      <c r="AV18" s="118"/>
      <c r="AX18" s="6" t="s">
        <v>22</v>
      </c>
      <c r="AY18" s="6" t="s">
        <v>23</v>
      </c>
      <c r="AZ18" s="6" t="s">
        <v>23</v>
      </c>
      <c r="BA18" s="47"/>
      <c r="BB18" s="45"/>
      <c r="BD18" s="6" t="s">
        <v>22</v>
      </c>
      <c r="BE18" s="6" t="s">
        <v>23</v>
      </c>
      <c r="BF18" s="6" t="s">
        <v>23</v>
      </c>
      <c r="BG18" s="47"/>
      <c r="BH18" s="45"/>
      <c r="BJ18" s="6" t="s">
        <v>22</v>
      </c>
      <c r="BK18" s="6" t="s">
        <v>23</v>
      </c>
      <c r="BL18" s="6" t="s">
        <v>23</v>
      </c>
      <c r="BM18" s="47"/>
      <c r="BN18" s="45"/>
      <c r="BP18" s="6" t="s">
        <v>22</v>
      </c>
      <c r="BQ18" s="6" t="s">
        <v>23</v>
      </c>
      <c r="BR18" s="6" t="s">
        <v>23</v>
      </c>
      <c r="BS18" s="47"/>
      <c r="BT18" s="45"/>
      <c r="BV18" s="6" t="s">
        <v>22</v>
      </c>
      <c r="BW18" s="6" t="s">
        <v>23</v>
      </c>
      <c r="BX18" s="6" t="s">
        <v>23</v>
      </c>
      <c r="BY18" s="47"/>
      <c r="BZ18" s="45"/>
      <c r="CB18" s="6" t="s">
        <v>22</v>
      </c>
      <c r="CC18" s="6" t="s">
        <v>23</v>
      </c>
      <c r="CD18" s="6" t="s">
        <v>23</v>
      </c>
      <c r="CE18" s="47"/>
      <c r="CF18" s="45"/>
      <c r="CH18" s="6" t="s">
        <v>22</v>
      </c>
      <c r="CI18" s="6" t="s">
        <v>23</v>
      </c>
      <c r="CJ18" s="6" t="s">
        <v>23</v>
      </c>
      <c r="CK18" s="47"/>
      <c r="CL18" s="45"/>
      <c r="CN18" s="6" t="s">
        <v>22</v>
      </c>
      <c r="CO18" s="6" t="s">
        <v>23</v>
      </c>
      <c r="CP18" s="6" t="s">
        <v>23</v>
      </c>
      <c r="CQ18" s="47"/>
      <c r="CR18" s="45"/>
      <c r="CT18" s="6" t="s">
        <v>22</v>
      </c>
      <c r="CU18" s="6" t="s">
        <v>23</v>
      </c>
      <c r="CV18" s="6" t="s">
        <v>23</v>
      </c>
      <c r="CW18" s="47"/>
      <c r="CX18" s="45"/>
      <c r="CZ18" s="6" t="s">
        <v>22</v>
      </c>
      <c r="DA18" s="6" t="s">
        <v>23</v>
      </c>
      <c r="DB18" s="6" t="s">
        <v>23</v>
      </c>
      <c r="DC18" s="47"/>
      <c r="DF18" s="6"/>
      <c r="DG18" s="6"/>
      <c r="DK18" s="24"/>
      <c r="DL18" s="34"/>
    </row>
    <row r="19" spans="1:116" x14ac:dyDescent="0.25">
      <c r="A19" s="62" t="s">
        <v>35</v>
      </c>
      <c r="B19" s="56" t="e">
        <f>SLOPE(C3:C14,B3:B14)</f>
        <v>#DIV/0!</v>
      </c>
      <c r="C19" s="74" t="e">
        <f>LINEST(C3:C14,B3:B14,FALSE,FALSE)</f>
        <v>#VALUE!</v>
      </c>
      <c r="D19" s="74" t="e">
        <f>LINEST(D3:D14,B3:B14,FALSE,FALSE)</f>
        <v>#VALUE!</v>
      </c>
      <c r="E19" s="74"/>
      <c r="F19" s="58"/>
      <c r="G19" s="62" t="s">
        <v>35</v>
      </c>
      <c r="H19" s="56" t="e">
        <f>SLOPE(I3:I14,H3:H14)</f>
        <v>#DIV/0!</v>
      </c>
      <c r="I19" s="58" t="e">
        <f>LINEST(I3:I14,H3:H14,FALSE,FALSE)</f>
        <v>#VALUE!</v>
      </c>
      <c r="J19" s="58" t="e">
        <f>LINEST(J3:J14,H3:H14,FALSE,FALSE)</f>
        <v>#VALUE!</v>
      </c>
      <c r="K19" s="74"/>
      <c r="L19" s="58"/>
      <c r="M19" s="62" t="s">
        <v>35</v>
      </c>
      <c r="N19" s="63" t="e">
        <f>SLOPE(O6:O17,N6:N17)</f>
        <v>#DIV/0!</v>
      </c>
      <c r="O19" s="58" t="e">
        <f>LINEST(O6:O17,N6:N17,FALSE,FALSE)</f>
        <v>#VALUE!</v>
      </c>
      <c r="P19" s="58" t="e">
        <f>LINEST(P6:P17,N6:N17,FALSE,FALSE)</f>
        <v>#VALUE!</v>
      </c>
      <c r="Q19" s="74"/>
      <c r="R19" s="58"/>
      <c r="S19" s="62" t="s">
        <v>35</v>
      </c>
      <c r="T19" s="56" t="e">
        <f>SLOPE(U3:U14,T3:T14)</f>
        <v>#DIV/0!</v>
      </c>
      <c r="U19" s="58" t="e">
        <f>LINEST(U3:U14,T3:T14,FALSE,FALSE)</f>
        <v>#VALUE!</v>
      </c>
      <c r="V19" s="58" t="e">
        <f>LINEST(V3:V14,T3:T14,FALSE,FALSE)</f>
        <v>#VALUE!</v>
      </c>
      <c r="W19" s="74"/>
      <c r="X19" s="33"/>
      <c r="Y19" s="62" t="s">
        <v>35</v>
      </c>
      <c r="Z19" s="63" t="e">
        <f>SLOPE(AA6:AA17,Z6:Z17)</f>
        <v>#DIV/0!</v>
      </c>
      <c r="AA19" s="58" t="e">
        <f>LINEST(AA6:AA17,Z6:Z17,FALSE,FALSE)</f>
        <v>#VALUE!</v>
      </c>
      <c r="AB19" s="58" t="e">
        <f>LINEST(AB6:AB17,Z6:Z17,FALSE,FALSE)</f>
        <v>#VALUE!</v>
      </c>
      <c r="AC19" s="74"/>
      <c r="AD19" s="58"/>
      <c r="AE19" s="62" t="s">
        <v>35</v>
      </c>
      <c r="AF19" s="56" t="e">
        <f>SLOPE(AG3:AG14,AF3:AF14)</f>
        <v>#DIV/0!</v>
      </c>
      <c r="AG19" s="58" t="e">
        <f>LINEST(AG3:AG14,AF3:AF14,FALSE,FALSE)</f>
        <v>#VALUE!</v>
      </c>
      <c r="AH19" s="58" t="e">
        <f>LINEST(AH3:AH14,AF3:AF14,FALSE,FALSE)</f>
        <v>#VALUE!</v>
      </c>
      <c r="AI19" s="74"/>
      <c r="AJ19" s="64"/>
      <c r="AK19" s="62" t="s">
        <v>35</v>
      </c>
      <c r="AL19" s="63" t="e">
        <f>SLOPE(AM6:AM17,AL6:AL17)</f>
        <v>#DIV/0!</v>
      </c>
      <c r="AM19" s="58" t="e">
        <f>LINEST(AM6:AM17,AL6:AL17,FALSE,FALSE)</f>
        <v>#VALUE!</v>
      </c>
      <c r="AN19" s="58" t="e">
        <f>LINEST(AN6:AN17,AL6:AL17,FALSE,FALSE)</f>
        <v>#VALUE!</v>
      </c>
      <c r="AO19" s="74"/>
      <c r="AP19" s="58"/>
      <c r="AQ19" s="62" t="s">
        <v>35</v>
      </c>
      <c r="AR19" s="63" t="e">
        <f>SLOPE(AS6:AS17,AR6:AR17)</f>
        <v>#DIV/0!</v>
      </c>
      <c r="AS19" s="58" t="e">
        <f>LINEST(AS6:AS17,AR6:AR17,FALSE,FALSE)</f>
        <v>#VALUE!</v>
      </c>
      <c r="AT19" s="58" t="e">
        <f>LINEST(AT6:AT17,AR6:AR17,FALSE,FALSE)</f>
        <v>#VALUE!</v>
      </c>
      <c r="AU19" s="74"/>
      <c r="AV19" s="58"/>
      <c r="AW19" s="62" t="s">
        <v>35</v>
      </c>
      <c r="AX19" s="56" t="e">
        <f>SLOPE(AY3:AY14,AX3:AX14)</f>
        <v>#DIV/0!</v>
      </c>
      <c r="AY19" s="58" t="e">
        <f>LINEST(AY3:AY14,AX3:AX14,FALSE,FALSE)</f>
        <v>#VALUE!</v>
      </c>
      <c r="AZ19" s="58" t="e">
        <f>LINEST(AZ3:AZ14,AX3:AX14,FALSE,FALSE)</f>
        <v>#VALUE!</v>
      </c>
      <c r="BA19" s="74"/>
      <c r="BB19" s="64"/>
      <c r="BC19" s="62" t="s">
        <v>35</v>
      </c>
      <c r="BD19" s="56" t="e">
        <f>SLOPE(BE3:BE14,BD3:BD14)</f>
        <v>#DIV/0!</v>
      </c>
      <c r="BE19" s="58" t="e">
        <f>LINEST(BE3:BE14,BD3:BD14,FALSE,FALSE)</f>
        <v>#VALUE!</v>
      </c>
      <c r="BF19" s="58" t="e">
        <f>LINEST(BF3:BF14,BD3:BD14,FALSE,FALSE)</f>
        <v>#VALUE!</v>
      </c>
      <c r="BG19" s="74"/>
      <c r="BH19" s="58"/>
      <c r="BI19" s="62" t="s">
        <v>35</v>
      </c>
      <c r="BJ19" s="63" t="e">
        <f>SLOPE(BK6:BK17,BJ6:BJ17)</f>
        <v>#DIV/0!</v>
      </c>
      <c r="BK19" s="58" t="e">
        <f>LINEST(BK6:BK17,BJ6:BJ17,FALSE,FALSE)</f>
        <v>#VALUE!</v>
      </c>
      <c r="BL19" s="58" t="e">
        <f>LINEST(BL6:BL17,BJ6:BJ17,FALSE,FALSE)</f>
        <v>#VALUE!</v>
      </c>
      <c r="BM19" s="74"/>
      <c r="BN19" s="58"/>
      <c r="BO19" s="62" t="s">
        <v>35</v>
      </c>
      <c r="BP19" s="63" t="e">
        <f>SLOPE(BQ6:BQ17,BP6:BP17)</f>
        <v>#DIV/0!</v>
      </c>
      <c r="BQ19" s="58" t="e">
        <f>LINEST(BQ6:BQ17,BP6:BP17,FALSE,FALSE)</f>
        <v>#VALUE!</v>
      </c>
      <c r="BR19" s="58" t="e">
        <f>LINEST(BR6:BR17,BP6:BP17,FALSE,FALSE)</f>
        <v>#VALUE!</v>
      </c>
      <c r="BS19" s="74"/>
      <c r="BT19" s="64"/>
      <c r="BU19" s="62" t="s">
        <v>35</v>
      </c>
      <c r="BV19" s="56" t="e">
        <f>SLOPE(BW6:BW17,BV6:BV17)</f>
        <v>#DIV/0!</v>
      </c>
      <c r="BW19" s="58" t="e">
        <f>LINEST(BW6:BW17,BV6:BV17,FALSE,FALSE)</f>
        <v>#VALUE!</v>
      </c>
      <c r="BX19" s="58" t="e">
        <f>LINEST(BX6:BX17,BV6:BV17,FALSE,FALSE)</f>
        <v>#VALUE!</v>
      </c>
      <c r="BY19" s="74"/>
      <c r="BZ19" s="58"/>
      <c r="CA19" s="62" t="s">
        <v>35</v>
      </c>
      <c r="CB19" s="56" t="e">
        <f>SLOPE(CC3:CC14,CB3:CB14)</f>
        <v>#DIV/0!</v>
      </c>
      <c r="CC19" s="58" t="e">
        <f>LINEST(CC3:CC14,CB3:CB14,FALSE,FALSE)</f>
        <v>#VALUE!</v>
      </c>
      <c r="CD19" s="58" t="e">
        <f>LINEST(CD3:CD14,CB3:CB14,FALSE,FALSE)</f>
        <v>#VALUE!</v>
      </c>
      <c r="CE19" s="74"/>
      <c r="CF19" s="58"/>
      <c r="CG19" s="62" t="s">
        <v>35</v>
      </c>
      <c r="CH19" s="63" t="e">
        <f>SLOPE(CI6:CI17,CH6:CH17)</f>
        <v>#DIV/0!</v>
      </c>
      <c r="CI19" s="58" t="e">
        <f>LINEST(CI6:CI17,CH6:CH17,FALSE,FALSE)</f>
        <v>#VALUE!</v>
      </c>
      <c r="CJ19" s="58" t="e">
        <f>LINEST(CJ6:CJ17,CH6:CH17,FALSE,FALSE)</f>
        <v>#VALUE!</v>
      </c>
      <c r="CK19" s="74"/>
      <c r="CL19" s="64"/>
      <c r="CM19" s="62" t="s">
        <v>35</v>
      </c>
      <c r="CN19" s="56" t="e">
        <f>SLOPE(CO3:CO14,CN3:CN14)</f>
        <v>#DIV/0!</v>
      </c>
      <c r="CO19" s="58" t="e">
        <f>LINEST(CO3:CO14,CN3:CN14,FALSE,FALSE)</f>
        <v>#VALUE!</v>
      </c>
      <c r="CP19" s="58" t="e">
        <f>LINEST(CP3:CP14,CN3:CN14,FALSE,FALSE)</f>
        <v>#VALUE!</v>
      </c>
      <c r="CQ19" s="74"/>
      <c r="CR19" s="6"/>
      <c r="CS19" s="53" t="s">
        <v>35</v>
      </c>
      <c r="CT19" s="56" t="e">
        <f>SLOPE(CU3:CU14,CT3:CT14)</f>
        <v>#DIV/0!</v>
      </c>
      <c r="CU19" s="58" t="e">
        <f>LINEST(CU3:CU14,CT3:CT14,FALSE,FALSE)</f>
        <v>#VALUE!</v>
      </c>
      <c r="CV19" s="58" t="e">
        <f>LINEST(CV3:CV14,CT3:CT14,FALSE,FALSE)</f>
        <v>#VALUE!</v>
      </c>
      <c r="CW19" s="74"/>
      <c r="CX19" s="6"/>
      <c r="CY19" s="53" t="s">
        <v>35</v>
      </c>
      <c r="CZ19" s="56" t="e">
        <f>SLOPE(DA3:DA14,CZ3:CZ14)</f>
        <v>#DIV/0!</v>
      </c>
      <c r="DA19" s="58" t="e">
        <f>LINEST(DA3:DA14,CZ3:CZ14,FALSE,FALSE)</f>
        <v>#VALUE!</v>
      </c>
      <c r="DB19" s="58" t="e">
        <f>LINEST(DB3:DB14,CZ3:CZ14,FALSE,FALSE)</f>
        <v>#VALUE!</v>
      </c>
      <c r="DC19" s="74"/>
      <c r="DE19" s="53"/>
      <c r="DF19" s="56"/>
      <c r="DG19" s="58"/>
      <c r="DK19" s="24"/>
      <c r="DL19" s="34"/>
    </row>
    <row r="20" spans="1:116" x14ac:dyDescent="0.25">
      <c r="A20" s="62" t="s">
        <v>36</v>
      </c>
      <c r="B20" s="56" t="e">
        <f>INTERCEPT(C3:C14,B3:B14)</f>
        <v>#DIV/0!</v>
      </c>
      <c r="C20" s="47"/>
      <c r="D20" s="66"/>
      <c r="E20" s="66"/>
      <c r="F20" s="65"/>
      <c r="G20" s="62" t="s">
        <v>36</v>
      </c>
      <c r="H20" s="56" t="e">
        <f>INTERCEPT(I3:I14,H3:H14)</f>
        <v>#DIV/0!</v>
      </c>
      <c r="I20" s="47"/>
      <c r="J20" s="65"/>
      <c r="K20" s="66"/>
      <c r="L20" s="65"/>
      <c r="M20" s="62" t="s">
        <v>36</v>
      </c>
      <c r="N20" s="63" t="e">
        <f>INTERCEPT(O6:O17,N6:N17)</f>
        <v>#DIV/0!</v>
      </c>
      <c r="O20" s="65"/>
      <c r="P20" s="66"/>
      <c r="Q20" s="66"/>
      <c r="R20" s="65"/>
      <c r="S20" s="62" t="s">
        <v>36</v>
      </c>
      <c r="T20" s="56" t="e">
        <f>INTERCEPT(U3:U14,T3:T14)</f>
        <v>#DIV/0!</v>
      </c>
      <c r="U20" s="47"/>
      <c r="V20" s="33"/>
      <c r="W20" s="66"/>
      <c r="X20" s="33"/>
      <c r="Y20" s="62" t="s">
        <v>36</v>
      </c>
      <c r="Z20" s="63" t="e">
        <f>INTERCEPT(AA6:AA17,Z6:Z17)</f>
        <v>#DIV/0!</v>
      </c>
      <c r="AA20" s="65"/>
      <c r="AB20" s="66"/>
      <c r="AC20" s="66"/>
      <c r="AD20" s="65"/>
      <c r="AE20" s="62" t="s">
        <v>36</v>
      </c>
      <c r="AF20" s="56" t="e">
        <f>INTERCEPT(AG3:AG14,AF3:AF14)</f>
        <v>#DIV/0!</v>
      </c>
      <c r="AG20" s="47"/>
      <c r="AH20" s="65"/>
      <c r="AI20" s="66"/>
      <c r="AJ20" s="66"/>
      <c r="AK20" s="62" t="s">
        <v>36</v>
      </c>
      <c r="AL20" s="63" t="e">
        <f>INTERCEPT(AM6:AM17,AL6:AL17)</f>
        <v>#DIV/0!</v>
      </c>
      <c r="AM20" s="65"/>
      <c r="AN20" s="65"/>
      <c r="AO20" s="66"/>
      <c r="AP20" s="65"/>
      <c r="AQ20" s="62" t="s">
        <v>36</v>
      </c>
      <c r="AR20" s="63" t="e">
        <f>INTERCEPT(AS6:AS17,AR6:AR17)</f>
        <v>#DIV/0!</v>
      </c>
      <c r="AS20" s="65"/>
      <c r="AT20" s="33"/>
      <c r="AU20" s="66"/>
      <c r="AV20" s="65"/>
      <c r="AW20" s="62" t="s">
        <v>36</v>
      </c>
      <c r="AX20" s="56" t="e">
        <f>INTERCEPT(AY3:AY14,AX3:AX14)</f>
        <v>#DIV/0!</v>
      </c>
      <c r="AY20" s="47"/>
      <c r="AZ20" s="65"/>
      <c r="BA20" s="66"/>
      <c r="BB20" s="66"/>
      <c r="BC20" s="62" t="s">
        <v>36</v>
      </c>
      <c r="BD20" s="56" t="e">
        <f>INTERCEPT(BE3:BE14,BD3:BD14)</f>
        <v>#DIV/0!</v>
      </c>
      <c r="BE20" s="47"/>
      <c r="BF20" s="65"/>
      <c r="BG20" s="66"/>
      <c r="BH20" s="65"/>
      <c r="BI20" s="62" t="s">
        <v>36</v>
      </c>
      <c r="BJ20" s="63" t="e">
        <f>INTERCEPT(BK6:BK17,BJ6:BJ17)</f>
        <v>#DIV/0!</v>
      </c>
      <c r="BK20" s="65"/>
      <c r="BL20" s="66"/>
      <c r="BM20" s="66"/>
      <c r="BN20" s="65"/>
      <c r="BO20" s="62" t="s">
        <v>36</v>
      </c>
      <c r="BP20" s="63" t="e">
        <f>INTERCEPT(BQ6:BQ17,BP6:BP17)</f>
        <v>#DIV/0!</v>
      </c>
      <c r="BQ20" s="65"/>
      <c r="BR20" s="65"/>
      <c r="BS20" s="66"/>
      <c r="BT20" s="66"/>
      <c r="BU20" s="62" t="s">
        <v>36</v>
      </c>
      <c r="BV20" s="56" t="e">
        <f>INTERCEPT(BW6:BW17,BV6:BV17)</f>
        <v>#DIV/0!</v>
      </c>
      <c r="BW20" s="47"/>
      <c r="BX20" s="65"/>
      <c r="BY20" s="66"/>
      <c r="BZ20" s="65"/>
      <c r="CA20" s="62" t="s">
        <v>36</v>
      </c>
      <c r="CB20" s="56" t="e">
        <f>INTERCEPT(CC3:CC14,CB3:CB14)</f>
        <v>#DIV/0!</v>
      </c>
      <c r="CC20" s="47"/>
      <c r="CD20" s="66"/>
      <c r="CE20" s="66"/>
      <c r="CF20" s="65"/>
      <c r="CG20" s="62" t="s">
        <v>36</v>
      </c>
      <c r="CH20" s="63" t="e">
        <f>INTERCEPT(CI6:CI17,CH6:CH17)</f>
        <v>#DIV/0!</v>
      </c>
      <c r="CI20" s="65"/>
      <c r="CJ20" s="65"/>
      <c r="CK20" s="66"/>
      <c r="CL20" s="66"/>
      <c r="CM20" s="62" t="s">
        <v>36</v>
      </c>
      <c r="CN20" s="56" t="e">
        <f>INTERCEPT(CO3:CO14,CN3:CN14)</f>
        <v>#DIV/0!</v>
      </c>
      <c r="CO20" s="47"/>
      <c r="CP20" s="47"/>
      <c r="CQ20" s="66"/>
      <c r="CR20" s="47"/>
      <c r="CS20" s="53" t="s">
        <v>36</v>
      </c>
      <c r="CT20" s="56" t="e">
        <f>INTERCEPT(CU3:CU14,CT3:CT14)</f>
        <v>#DIV/0!</v>
      </c>
      <c r="CU20" s="47"/>
      <c r="CV20" s="49"/>
      <c r="CW20" s="66"/>
      <c r="CX20" s="47"/>
      <c r="CY20" s="53" t="s">
        <v>36</v>
      </c>
      <c r="CZ20" s="56" t="e">
        <f>INTERCEPT(DA3:DA14,CZ3:CZ14)</f>
        <v>#DIV/0!</v>
      </c>
      <c r="DA20" s="47"/>
      <c r="DC20" s="66"/>
      <c r="DE20" s="53"/>
      <c r="DF20" s="56"/>
      <c r="DG20" s="47"/>
      <c r="DK20" s="24"/>
      <c r="DL20" s="34"/>
    </row>
    <row r="21" spans="1:116" ht="17.25" x14ac:dyDescent="0.25">
      <c r="A21" s="53" t="s">
        <v>34</v>
      </c>
      <c r="B21" s="57" t="e">
        <f>RSQ(C3:C14,B3:B14)</f>
        <v>#DIV/0!</v>
      </c>
      <c r="C21" s="45"/>
      <c r="D21" s="49"/>
      <c r="E21" s="49"/>
      <c r="F21" s="45"/>
      <c r="G21" s="53" t="s">
        <v>34</v>
      </c>
      <c r="H21" s="57" t="e">
        <f>RSQ(I3:I14,H3:H14)</f>
        <v>#DIV/0!</v>
      </c>
      <c r="I21" s="45"/>
      <c r="J21" s="45"/>
      <c r="K21" s="49"/>
      <c r="L21" s="45"/>
      <c r="M21" s="53" t="s">
        <v>34</v>
      </c>
      <c r="N21" s="57" t="e">
        <f>RSQ(O6:O17,N6:N17)</f>
        <v>#DIV/0!</v>
      </c>
      <c r="O21" s="45"/>
      <c r="P21" s="49"/>
      <c r="Q21" s="49"/>
      <c r="R21" s="45"/>
      <c r="S21" s="53" t="s">
        <v>34</v>
      </c>
      <c r="T21" s="57" t="e">
        <f>RSQ(U3:U14,T3:T14)</f>
        <v>#DIV/0!</v>
      </c>
      <c r="U21" s="45"/>
      <c r="W21" s="49"/>
      <c r="Y21" s="53" t="s">
        <v>34</v>
      </c>
      <c r="Z21" s="57" t="e">
        <f>RSQ(AA6:AA17,Z6:Z17)</f>
        <v>#DIV/0!</v>
      </c>
      <c r="AA21" s="45"/>
      <c r="AB21" s="49"/>
      <c r="AC21" s="49"/>
      <c r="AD21" s="45"/>
      <c r="AE21" s="53" t="s">
        <v>34</v>
      </c>
      <c r="AF21" s="57" t="e">
        <f>RSQ(AG3:AG14,AF3:AF14)</f>
        <v>#DIV/0!</v>
      </c>
      <c r="AG21" s="45"/>
      <c r="AH21" s="45"/>
      <c r="AI21" s="49"/>
      <c r="AJ21" s="49"/>
      <c r="AK21" s="53" t="s">
        <v>34</v>
      </c>
      <c r="AL21" s="57" t="e">
        <f>RSQ(AM6:AM17,AL6:AL17)</f>
        <v>#DIV/0!</v>
      </c>
      <c r="AM21" s="45"/>
      <c r="AN21" s="45"/>
      <c r="AO21" s="49"/>
      <c r="AP21" s="45"/>
      <c r="AQ21" s="53" t="s">
        <v>34</v>
      </c>
      <c r="AR21" s="57" t="e">
        <f>RSQ(AS6:AS17,AR6:AR17)</f>
        <v>#DIV/0!</v>
      </c>
      <c r="AS21" s="45"/>
      <c r="AU21" s="49"/>
      <c r="AV21" s="45"/>
      <c r="AW21" s="53" t="s">
        <v>34</v>
      </c>
      <c r="AX21" s="57" t="e">
        <f>RSQ(AY3:AY14,AX3:AX14)</f>
        <v>#DIV/0!</v>
      </c>
      <c r="AY21" s="45"/>
      <c r="AZ21" s="45"/>
      <c r="BA21" s="49"/>
      <c r="BB21" s="49"/>
      <c r="BC21" s="53" t="s">
        <v>34</v>
      </c>
      <c r="BD21" s="57" t="e">
        <f>RSQ(BE3:BE14,BD3:BD14)</f>
        <v>#DIV/0!</v>
      </c>
      <c r="BE21" s="45"/>
      <c r="BF21" s="45"/>
      <c r="BG21" s="49"/>
      <c r="BH21" s="45"/>
      <c r="BI21" s="53" t="s">
        <v>34</v>
      </c>
      <c r="BJ21" s="57" t="e">
        <f>RSQ(BK6:BK17,BJ6:BJ17)</f>
        <v>#DIV/0!</v>
      </c>
      <c r="BK21" s="45"/>
      <c r="BL21" s="49"/>
      <c r="BM21" s="49"/>
      <c r="BN21" s="45"/>
      <c r="BO21" s="53" t="s">
        <v>34</v>
      </c>
      <c r="BP21" s="57" t="e">
        <f>RSQ(BQ6:BQ17,BP6:BP17)</f>
        <v>#DIV/0!</v>
      </c>
      <c r="BQ21" s="45"/>
      <c r="BR21" s="45"/>
      <c r="BS21" s="49"/>
      <c r="BT21" s="49"/>
      <c r="BU21" s="53" t="s">
        <v>34</v>
      </c>
      <c r="BV21" s="57" t="e">
        <f>RSQ(BW6:BW17,BV6:BV17)</f>
        <v>#DIV/0!</v>
      </c>
      <c r="BW21" s="45"/>
      <c r="BX21" s="45"/>
      <c r="BY21" s="49"/>
      <c r="BZ21" s="45"/>
      <c r="CA21" s="53" t="s">
        <v>34</v>
      </c>
      <c r="CB21" s="57" t="e">
        <f>RSQ(CC3:CC14,CB3:CB14)</f>
        <v>#DIV/0!</v>
      </c>
      <c r="CC21" s="45"/>
      <c r="CD21" s="49"/>
      <c r="CE21" s="49"/>
      <c r="CF21" s="45"/>
      <c r="CG21" s="53" t="s">
        <v>34</v>
      </c>
      <c r="CH21" s="57" t="e">
        <f>RSQ(CI6:CI17,CH6:CH17)</f>
        <v>#DIV/0!</v>
      </c>
      <c r="CI21" s="45"/>
      <c r="CJ21" s="45"/>
      <c r="CK21" s="49"/>
      <c r="CL21" s="49"/>
      <c r="CM21" s="53" t="s">
        <v>34</v>
      </c>
      <c r="CN21" s="57" t="e">
        <f>RSQ(CO3:CO14,CN3:CN14)</f>
        <v>#DIV/0!</v>
      </c>
      <c r="CO21" s="45"/>
      <c r="CP21" s="45"/>
      <c r="CQ21" s="49"/>
      <c r="CR21" s="45"/>
      <c r="CS21" s="53" t="s">
        <v>34</v>
      </c>
      <c r="CT21" s="57" t="e">
        <f>RSQ(CU3:CU14,CT3:CT14)</f>
        <v>#DIV/0!</v>
      </c>
      <c r="CU21" s="45"/>
      <c r="CV21" s="49"/>
      <c r="CW21" s="49"/>
      <c r="CX21" s="45"/>
      <c r="CY21" s="53" t="s">
        <v>34</v>
      </c>
      <c r="CZ21" s="57" t="e">
        <f>RSQ(DA3:DA14,CZ3:CZ14)</f>
        <v>#DIV/0!</v>
      </c>
      <c r="DA21" s="45"/>
      <c r="DC21" s="49"/>
      <c r="DE21" s="53"/>
      <c r="DF21" s="57"/>
      <c r="DG21" s="45"/>
      <c r="DK21" s="24"/>
      <c r="DL21" s="34"/>
    </row>
    <row r="22" spans="1:116" x14ac:dyDescent="0.25">
      <c r="A22" s="53"/>
      <c r="C22" s="45"/>
      <c r="D22" s="49"/>
      <c r="E22" s="49"/>
      <c r="F22" s="45"/>
      <c r="G22" s="45"/>
      <c r="H22" s="49"/>
      <c r="J22" s="45"/>
      <c r="K22" s="49"/>
      <c r="L22" s="45"/>
      <c r="M22" s="49"/>
      <c r="N22" s="45"/>
      <c r="O22" s="45"/>
      <c r="P22" s="49"/>
      <c r="Q22" s="49"/>
      <c r="R22" s="45"/>
      <c r="W22" s="49"/>
      <c r="Y22" s="45"/>
      <c r="Z22" s="49"/>
      <c r="AA22" s="45"/>
      <c r="AB22" s="49"/>
      <c r="AC22" s="49"/>
      <c r="AD22" s="45"/>
      <c r="AE22" s="45"/>
      <c r="AF22" s="49"/>
      <c r="AG22" s="45"/>
      <c r="AH22" s="45"/>
      <c r="AI22" s="49"/>
      <c r="AJ22" s="49"/>
      <c r="AK22" s="45"/>
      <c r="AL22" s="45"/>
      <c r="AM22" s="49"/>
      <c r="AN22" s="45"/>
      <c r="AO22" s="49"/>
      <c r="AP22" s="45"/>
      <c r="AQ22" s="49"/>
      <c r="AU22" s="49"/>
      <c r="AV22" s="45"/>
      <c r="AW22" s="45"/>
      <c r="AX22" s="49"/>
      <c r="AY22" s="45"/>
      <c r="AZ22" s="45"/>
      <c r="BA22" s="49"/>
      <c r="BB22" s="49"/>
      <c r="BC22" s="45"/>
      <c r="BD22" s="45"/>
      <c r="BE22" s="49"/>
      <c r="BF22" s="45"/>
      <c r="BG22" s="49"/>
      <c r="BH22" s="45"/>
      <c r="BI22" s="49"/>
      <c r="BJ22" s="45"/>
      <c r="BK22" s="45"/>
      <c r="BL22" s="49"/>
      <c r="BM22" s="49"/>
      <c r="BN22" s="45"/>
      <c r="BO22" s="45"/>
      <c r="BP22" s="49"/>
      <c r="BQ22" s="45"/>
      <c r="BR22" s="45"/>
      <c r="BS22" s="49"/>
      <c r="BT22" s="49"/>
      <c r="BX22" s="45"/>
      <c r="BY22" s="49"/>
      <c r="BZ22" s="45"/>
      <c r="CA22" s="49"/>
      <c r="CB22" s="45"/>
      <c r="CC22" s="45"/>
      <c r="CD22" s="49"/>
      <c r="CE22" s="49"/>
      <c r="CF22" s="45"/>
      <c r="CG22" s="45"/>
      <c r="CH22" s="49"/>
      <c r="CI22" s="45"/>
      <c r="CJ22" s="45"/>
      <c r="CK22" s="49"/>
      <c r="CL22" s="49"/>
      <c r="CM22" s="45"/>
      <c r="CN22" s="45"/>
      <c r="CO22" s="49"/>
      <c r="CP22" s="45"/>
      <c r="CQ22" s="49"/>
      <c r="CR22" s="45"/>
      <c r="CS22" s="49"/>
      <c r="CT22" s="45"/>
      <c r="CU22" s="45"/>
      <c r="CV22" s="49"/>
      <c r="CW22" s="49"/>
      <c r="CX22" s="45"/>
      <c r="CY22" s="45"/>
      <c r="CZ22" s="49"/>
      <c r="DA22" s="45"/>
      <c r="DC22" s="49"/>
      <c r="DK22" s="24"/>
      <c r="DL22" s="24"/>
    </row>
    <row r="23" spans="1:116" x14ac:dyDescent="0.25">
      <c r="A23" s="53"/>
      <c r="B23" s="57"/>
      <c r="C23" s="45"/>
      <c r="D23" s="49"/>
      <c r="E23" s="49"/>
      <c r="F23" s="45"/>
      <c r="G23" s="45"/>
      <c r="H23" s="49"/>
      <c r="J23" s="45"/>
      <c r="K23" s="49"/>
      <c r="L23" s="45"/>
      <c r="M23" s="49"/>
      <c r="N23" s="45"/>
      <c r="O23" s="45"/>
      <c r="P23" s="49"/>
      <c r="Q23" s="49"/>
      <c r="R23" s="45"/>
      <c r="S23" s="45"/>
      <c r="T23" s="49"/>
      <c r="U23" s="45"/>
      <c r="V23" s="49"/>
      <c r="W23" s="49"/>
      <c r="X23" s="45"/>
      <c r="Y23" s="45"/>
      <c r="Z23" s="49"/>
      <c r="AA23" s="45"/>
      <c r="AB23" s="45"/>
      <c r="AC23" s="49"/>
      <c r="AD23" s="49"/>
      <c r="AE23" s="45"/>
      <c r="AF23" s="45"/>
      <c r="AG23" s="49"/>
      <c r="AH23" s="45"/>
      <c r="AI23" s="49"/>
      <c r="AJ23" s="45"/>
      <c r="AK23" s="49"/>
      <c r="AO23" s="49"/>
      <c r="AP23" s="45"/>
      <c r="AQ23" s="45"/>
      <c r="AR23" s="49"/>
      <c r="AS23" s="45"/>
      <c r="AT23" s="45"/>
      <c r="AU23" s="49"/>
      <c r="AV23" s="49"/>
      <c r="AW23" s="45"/>
      <c r="AX23" s="45"/>
      <c r="AY23" s="49"/>
      <c r="AZ23" s="45"/>
      <c r="BA23" s="49"/>
      <c r="BB23" s="45"/>
      <c r="BC23" s="49"/>
      <c r="BD23" s="45"/>
      <c r="BE23" s="45"/>
      <c r="BF23" s="49"/>
      <c r="BG23" s="49"/>
      <c r="BH23" s="45"/>
      <c r="BI23" s="45"/>
      <c r="BJ23" s="49"/>
      <c r="BK23" s="45"/>
      <c r="BL23" s="45"/>
      <c r="BM23" s="49"/>
      <c r="BN23" s="49"/>
      <c r="BR23" s="45"/>
      <c r="BS23" s="49"/>
      <c r="BT23" s="45"/>
      <c r="BU23" s="49"/>
      <c r="BV23" s="45"/>
      <c r="BW23" s="45"/>
      <c r="BX23" s="49"/>
      <c r="BY23" s="49"/>
      <c r="BZ23" s="45"/>
      <c r="CA23" s="45"/>
      <c r="CB23" s="49"/>
      <c r="CC23" s="45"/>
      <c r="CD23" s="45"/>
      <c r="CE23" s="49"/>
      <c r="CF23" s="49"/>
      <c r="CG23" s="45"/>
      <c r="CH23" s="45"/>
      <c r="CI23" s="49"/>
      <c r="CJ23" s="45"/>
      <c r="CK23" s="49"/>
      <c r="CL23" s="45"/>
      <c r="CM23" s="49"/>
      <c r="CN23" s="45"/>
      <c r="CO23" s="45"/>
      <c r="CP23" s="49"/>
      <c r="CQ23" s="49"/>
      <c r="CR23" s="45"/>
      <c r="CS23" s="45"/>
      <c r="CT23" s="49"/>
      <c r="CU23" s="45"/>
      <c r="CV23" s="45"/>
      <c r="CW23" s="49"/>
      <c r="CX23" s="45"/>
      <c r="CY23" s="45"/>
      <c r="DC23" s="49"/>
      <c r="DK23" s="24"/>
      <c r="DL23" s="24"/>
    </row>
    <row r="24" spans="1:116" x14ac:dyDescent="0.25">
      <c r="B24" s="45"/>
      <c r="C24" s="45"/>
      <c r="D24" s="49"/>
      <c r="E24" s="49"/>
      <c r="F24" s="45"/>
      <c r="G24" s="45"/>
      <c r="H24" s="49"/>
      <c r="J24" s="45"/>
      <c r="K24" s="49"/>
      <c r="L24" s="45"/>
      <c r="M24" s="49"/>
      <c r="N24" s="45"/>
      <c r="O24" s="45"/>
      <c r="P24" s="49"/>
      <c r="Q24" s="49"/>
      <c r="R24" s="45"/>
      <c r="S24" s="45"/>
      <c r="T24" s="49"/>
      <c r="U24" s="45"/>
      <c r="V24" s="49"/>
      <c r="W24" s="49"/>
      <c r="X24" s="45"/>
      <c r="Y24" s="45"/>
      <c r="Z24" s="49"/>
      <c r="AA24" s="45"/>
      <c r="AB24" s="45"/>
      <c r="AC24" s="49"/>
      <c r="AD24" s="49"/>
      <c r="AE24" s="45"/>
      <c r="AF24" s="45"/>
      <c r="AG24" s="49"/>
      <c r="AH24" s="45"/>
      <c r="AI24" s="49"/>
      <c r="AJ24" s="45"/>
      <c r="AK24" s="49"/>
      <c r="AO24" s="49"/>
      <c r="AP24" s="45"/>
      <c r="AQ24" s="45"/>
      <c r="AR24" s="49"/>
      <c r="AS24" s="45"/>
      <c r="AT24" s="45"/>
      <c r="AU24" s="49"/>
      <c r="AV24" s="49"/>
      <c r="AW24" s="45"/>
      <c r="AX24" s="45"/>
      <c r="AY24" s="49"/>
      <c r="AZ24" s="45"/>
      <c r="BA24" s="49"/>
      <c r="BB24" s="45"/>
      <c r="BC24" s="49"/>
      <c r="BD24" s="45"/>
      <c r="BE24" s="45"/>
      <c r="BF24" s="49"/>
      <c r="BG24" s="49"/>
      <c r="BH24" s="45"/>
      <c r="BI24" s="45"/>
      <c r="BJ24" s="49"/>
      <c r="BK24" s="45"/>
      <c r="BL24" s="45"/>
      <c r="BM24" s="49"/>
      <c r="BN24" s="49"/>
      <c r="BR24" s="45"/>
      <c r="BS24" s="49"/>
      <c r="BT24" s="45"/>
      <c r="BU24" s="49"/>
      <c r="BV24" s="45"/>
      <c r="BW24" s="45"/>
      <c r="BX24" s="49"/>
      <c r="BY24" s="49"/>
      <c r="BZ24" s="45"/>
      <c r="CA24" s="45"/>
      <c r="CB24" s="49"/>
      <c r="CC24" s="45"/>
      <c r="CD24" s="45"/>
      <c r="CE24" s="49"/>
      <c r="CF24" s="49"/>
      <c r="CG24" s="45"/>
      <c r="CH24" s="45"/>
      <c r="CI24" s="49"/>
      <c r="CJ24" s="45"/>
      <c r="CK24" s="49"/>
      <c r="CL24" s="45"/>
      <c r="CM24" s="49"/>
      <c r="CN24" s="45"/>
      <c r="CO24" s="45"/>
      <c r="CP24" s="50"/>
      <c r="CQ24" s="49"/>
      <c r="CR24" s="46"/>
      <c r="CS24" s="46"/>
      <c r="CT24" s="50"/>
      <c r="CU24" s="46"/>
      <c r="CV24" s="46"/>
      <c r="CW24" s="49"/>
      <c r="CX24" s="45"/>
      <c r="CY24" s="45"/>
      <c r="DC24" s="49"/>
      <c r="DK24" s="24"/>
      <c r="DL24" s="24"/>
    </row>
    <row r="25" spans="1:116" x14ac:dyDescent="0.25">
      <c r="B25" s="6"/>
      <c r="C25" s="45"/>
      <c r="D25" s="45"/>
      <c r="E25" s="45"/>
      <c r="F25" s="6"/>
      <c r="G25" s="45"/>
      <c r="H25" s="45"/>
      <c r="J25" s="6"/>
      <c r="K25" s="45"/>
      <c r="L25" s="45"/>
      <c r="M25" s="45"/>
      <c r="N25" s="6"/>
      <c r="O25" s="45"/>
      <c r="P25" s="45"/>
      <c r="Q25" s="45"/>
      <c r="R25" s="6"/>
      <c r="S25" s="45"/>
      <c r="T25" s="45"/>
      <c r="U25" s="45"/>
      <c r="V25" s="45"/>
      <c r="W25" s="45"/>
      <c r="X25" s="6"/>
      <c r="Y25" s="45"/>
      <c r="Z25" s="45"/>
      <c r="AA25" s="6"/>
      <c r="AB25" s="45"/>
      <c r="AC25" s="45"/>
      <c r="AD25" s="45"/>
      <c r="AE25" s="6"/>
      <c r="AF25" s="45"/>
      <c r="AG25" s="45"/>
      <c r="AH25" s="6"/>
      <c r="AI25" s="45"/>
      <c r="AJ25" s="45"/>
      <c r="AK25" s="45"/>
      <c r="AO25" s="45"/>
      <c r="AP25" s="6"/>
      <c r="AQ25" s="45"/>
      <c r="AR25" s="45"/>
      <c r="AS25" s="6"/>
      <c r="AT25" s="45"/>
      <c r="AU25" s="45"/>
      <c r="AV25" s="45"/>
      <c r="AW25" s="6"/>
      <c r="AX25" s="45"/>
      <c r="AY25" s="45"/>
      <c r="AZ25" s="6"/>
      <c r="BA25" s="45"/>
      <c r="BB25" s="45"/>
      <c r="BC25" s="45"/>
      <c r="BD25" s="6"/>
      <c r="BE25" s="45"/>
      <c r="BF25" s="45"/>
      <c r="BG25" s="45"/>
      <c r="BH25" s="6"/>
      <c r="BI25" s="45"/>
      <c r="BJ25" s="45"/>
      <c r="BK25" s="6"/>
      <c r="BL25" s="45"/>
      <c r="BM25" s="45"/>
      <c r="BN25" s="45"/>
      <c r="BR25" s="6"/>
      <c r="BS25" s="45"/>
      <c r="BT25" s="45"/>
      <c r="BU25" s="45"/>
      <c r="BV25" s="6"/>
      <c r="BW25" s="45"/>
      <c r="BX25" s="45"/>
      <c r="BY25" s="45"/>
      <c r="BZ25" s="6"/>
      <c r="CA25" s="45"/>
      <c r="CB25" s="45"/>
      <c r="CC25" s="6"/>
      <c r="CD25" s="45"/>
      <c r="CE25" s="45"/>
      <c r="CF25" s="45"/>
      <c r="CG25" s="6"/>
      <c r="CH25" s="45"/>
      <c r="CI25" s="45"/>
      <c r="CJ25" s="6"/>
      <c r="CK25" s="45"/>
      <c r="CL25" s="45"/>
      <c r="CM25" s="45"/>
      <c r="CN25" s="6"/>
      <c r="CO25" s="45"/>
      <c r="CP25" s="46"/>
      <c r="CQ25" s="45"/>
      <c r="CR25" s="27"/>
      <c r="CS25" s="46"/>
      <c r="CT25" s="46"/>
      <c r="CU25" s="46"/>
      <c r="CV25" s="46"/>
      <c r="CW25" s="45"/>
      <c r="CX25" s="45"/>
      <c r="CY25" s="45"/>
      <c r="DC25" s="45"/>
      <c r="DK25" s="24"/>
      <c r="DL25" s="24"/>
    </row>
    <row r="26" spans="1:116" x14ac:dyDescent="0.25">
      <c r="B26" s="47"/>
      <c r="C26" s="45"/>
      <c r="D26" s="49"/>
      <c r="E26" s="49"/>
      <c r="F26" s="47"/>
      <c r="G26" s="45"/>
      <c r="H26" s="49"/>
      <c r="J26" s="47"/>
      <c r="K26" s="49"/>
      <c r="L26" s="45"/>
      <c r="M26" s="49"/>
      <c r="N26" s="47"/>
      <c r="O26" s="45"/>
      <c r="P26" s="49"/>
      <c r="Q26" s="49"/>
      <c r="R26" s="47"/>
      <c r="S26" s="45"/>
      <c r="T26" s="49"/>
      <c r="U26" s="45"/>
      <c r="V26" s="49"/>
      <c r="W26" s="49"/>
      <c r="X26" s="47"/>
      <c r="Y26" s="45"/>
      <c r="Z26" s="49"/>
      <c r="AA26" s="47"/>
      <c r="AB26" s="45"/>
      <c r="AC26" s="49"/>
      <c r="AD26" s="49"/>
      <c r="AE26" s="47"/>
      <c r="AF26" s="45"/>
      <c r="AG26" s="49"/>
      <c r="AH26" s="47"/>
      <c r="AI26" s="49"/>
      <c r="AJ26" s="45"/>
      <c r="AK26" s="49"/>
      <c r="AO26" s="49"/>
      <c r="AP26" s="47"/>
      <c r="AQ26" s="45"/>
      <c r="AR26" s="49"/>
      <c r="AS26" s="47"/>
      <c r="AT26" s="45"/>
      <c r="AU26" s="49"/>
      <c r="AV26" s="49"/>
      <c r="AW26" s="47"/>
      <c r="AX26" s="45"/>
      <c r="AY26" s="49"/>
      <c r="AZ26" s="47"/>
      <c r="BA26" s="49"/>
      <c r="BB26" s="45"/>
      <c r="BC26" s="49"/>
      <c r="BD26" s="47"/>
      <c r="BE26" s="45"/>
      <c r="BF26" s="49"/>
      <c r="BG26" s="49"/>
      <c r="BH26" s="47"/>
      <c r="BI26" s="45"/>
      <c r="BJ26" s="49"/>
      <c r="BK26" s="47"/>
      <c r="BL26" s="45"/>
      <c r="BM26" s="49"/>
      <c r="BN26" s="49"/>
      <c r="BR26" s="47"/>
      <c r="BS26" s="49"/>
      <c r="BT26" s="45"/>
      <c r="BU26" s="49"/>
      <c r="BV26" s="47"/>
      <c r="BW26" s="45"/>
      <c r="BX26" s="49"/>
      <c r="BY26" s="49"/>
      <c r="BZ26" s="47"/>
      <c r="CA26" s="45"/>
      <c r="CB26" s="49"/>
      <c r="CC26" s="47"/>
      <c r="CD26" s="45"/>
      <c r="CE26" s="49"/>
      <c r="CF26" s="49"/>
      <c r="CG26" s="47"/>
      <c r="CH26" s="45"/>
      <c r="CI26" s="49"/>
      <c r="CJ26" s="47"/>
      <c r="CK26" s="49"/>
      <c r="CL26" s="45"/>
      <c r="CM26" s="49"/>
      <c r="CN26" s="47"/>
      <c r="CO26" s="45"/>
      <c r="CP26" s="50"/>
      <c r="CQ26" s="49"/>
      <c r="CR26" s="51"/>
      <c r="CS26" s="46"/>
      <c r="CT26" s="50"/>
      <c r="CU26" s="46"/>
      <c r="CV26" s="46"/>
      <c r="CW26" s="49"/>
      <c r="CX26" s="45"/>
      <c r="CY26" s="45"/>
      <c r="DC26" s="49"/>
      <c r="DK26" s="24"/>
      <c r="DL26" s="24"/>
    </row>
    <row r="27" spans="1:116" x14ac:dyDescent="0.25">
      <c r="B27" s="45"/>
      <c r="C27" s="45"/>
      <c r="D27" s="45"/>
      <c r="E27" s="45"/>
      <c r="F27" s="45"/>
      <c r="G27" s="45"/>
      <c r="H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6"/>
      <c r="CQ27" s="45"/>
      <c r="CR27" s="46"/>
      <c r="CS27" s="46"/>
      <c r="CT27" s="46"/>
      <c r="CU27" s="46"/>
      <c r="CV27" s="46"/>
      <c r="CW27" s="45"/>
      <c r="CX27" s="45"/>
      <c r="CY27" s="45"/>
      <c r="DC27" s="45"/>
      <c r="DK27" s="24"/>
      <c r="DL27" s="24"/>
    </row>
    <row r="28" spans="1:116" x14ac:dyDescent="0.25">
      <c r="B28" s="47"/>
      <c r="C28" s="47"/>
      <c r="D28" s="47"/>
      <c r="E28" s="47"/>
      <c r="F28" s="47"/>
      <c r="G28" s="47"/>
      <c r="H28" s="47"/>
      <c r="J28" s="45"/>
      <c r="K28" s="47"/>
      <c r="L28" s="6"/>
      <c r="M28" s="45"/>
      <c r="N28" s="45"/>
      <c r="O28" s="6"/>
      <c r="P28" s="45"/>
      <c r="Q28" s="47"/>
      <c r="R28" s="45"/>
      <c r="S28" s="6"/>
      <c r="T28" s="45"/>
      <c r="U28" s="47"/>
      <c r="V28" s="47"/>
      <c r="W28" s="47"/>
      <c r="X28" s="47"/>
      <c r="Y28" s="47"/>
      <c r="Z28" s="47"/>
      <c r="AA28" s="47"/>
      <c r="AB28" s="47"/>
      <c r="AC28" s="47"/>
      <c r="AD28" s="47"/>
      <c r="AE28" s="47"/>
      <c r="AF28" s="47"/>
      <c r="AG28" s="47"/>
      <c r="AH28" s="47"/>
      <c r="AI28" s="47"/>
      <c r="AJ28" s="47"/>
      <c r="AK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R28" s="47"/>
      <c r="BS28" s="47"/>
      <c r="BT28" s="47"/>
      <c r="BU28" s="47"/>
      <c r="BV28" s="47"/>
      <c r="BW28" s="47"/>
      <c r="BX28" s="47"/>
      <c r="BY28" s="47"/>
      <c r="BZ28" s="47"/>
      <c r="CA28" s="47"/>
      <c r="CB28" s="47"/>
      <c r="CC28" s="47"/>
      <c r="CD28" s="47"/>
      <c r="CE28" s="47"/>
      <c r="CF28" s="47"/>
      <c r="CG28" s="47"/>
      <c r="CH28" s="47"/>
      <c r="CI28" s="47"/>
      <c r="CJ28" s="47"/>
      <c r="CK28" s="47"/>
      <c r="CL28" s="47"/>
      <c r="CM28" s="45"/>
      <c r="CN28" s="45"/>
      <c r="CO28" s="45"/>
      <c r="CP28" s="46"/>
      <c r="CQ28" s="47"/>
      <c r="CR28" s="46"/>
      <c r="CS28" s="27"/>
      <c r="CT28" s="46"/>
      <c r="CU28" s="46"/>
      <c r="CV28" s="46"/>
      <c r="CW28" s="47"/>
      <c r="CX28" s="45"/>
      <c r="CY28" s="45"/>
      <c r="DC28" s="47"/>
      <c r="DK28" s="24"/>
      <c r="DL28" s="24"/>
    </row>
    <row r="29" spans="1:116" x14ac:dyDescent="0.25">
      <c r="B29" s="48"/>
      <c r="C29" s="47"/>
      <c r="D29" s="45"/>
      <c r="E29" s="45"/>
      <c r="F29" s="48"/>
      <c r="G29" s="47"/>
      <c r="H29" s="45"/>
      <c r="J29" s="48"/>
      <c r="K29" s="45"/>
      <c r="L29" s="47"/>
      <c r="M29" s="45"/>
      <c r="N29" s="48"/>
      <c r="O29" s="47"/>
      <c r="P29" s="45"/>
      <c r="Q29" s="45"/>
      <c r="R29" s="48"/>
      <c r="S29" s="47"/>
      <c r="T29" s="45"/>
      <c r="U29" s="47"/>
      <c r="V29" s="45"/>
      <c r="W29" s="45"/>
      <c r="X29" s="48"/>
      <c r="Y29" s="47"/>
      <c r="Z29" s="45"/>
      <c r="AA29" s="48"/>
      <c r="AB29" s="47"/>
      <c r="AC29" s="45"/>
      <c r="AD29" s="45"/>
      <c r="AE29" s="48"/>
      <c r="AF29" s="47"/>
      <c r="AG29" s="45"/>
      <c r="AH29" s="48"/>
      <c r="AI29" s="45"/>
      <c r="AJ29" s="47"/>
      <c r="AK29" s="45"/>
      <c r="AO29" s="45"/>
      <c r="AP29" s="48"/>
      <c r="AQ29" s="47"/>
      <c r="AR29" s="45"/>
      <c r="AS29" s="48"/>
      <c r="AT29" s="47"/>
      <c r="AU29" s="45"/>
      <c r="AV29" s="45"/>
      <c r="AW29" s="48"/>
      <c r="AX29" s="47"/>
      <c r="AY29" s="45"/>
      <c r="AZ29" s="48"/>
      <c r="BA29" s="45"/>
      <c r="BB29" s="47"/>
      <c r="BC29" s="45"/>
      <c r="BD29" s="48"/>
      <c r="BE29" s="47"/>
      <c r="BF29" s="45"/>
      <c r="BG29" s="45"/>
      <c r="BH29" s="48"/>
      <c r="BI29" s="47"/>
      <c r="BJ29" s="45"/>
      <c r="BK29" s="48"/>
      <c r="BL29" s="47"/>
      <c r="BM29" s="45"/>
      <c r="BN29" s="45"/>
      <c r="BR29" s="48"/>
      <c r="BS29" s="45"/>
      <c r="BT29" s="47"/>
      <c r="BU29" s="45"/>
      <c r="BV29" s="48"/>
      <c r="BW29" s="47"/>
      <c r="BX29" s="45"/>
      <c r="BY29" s="45"/>
      <c r="BZ29" s="48"/>
      <c r="CA29" s="47"/>
      <c r="CB29" s="45"/>
      <c r="CC29" s="48"/>
      <c r="CD29" s="47"/>
      <c r="CE29" s="45"/>
      <c r="CF29" s="45"/>
      <c r="CG29" s="48"/>
      <c r="CH29" s="47"/>
      <c r="CI29" s="45"/>
      <c r="CJ29" s="48"/>
      <c r="CK29" s="45"/>
      <c r="CL29" s="47"/>
      <c r="CM29" s="45"/>
      <c r="CN29" s="45"/>
      <c r="CO29" s="45"/>
      <c r="CP29" s="46"/>
      <c r="CQ29" s="45"/>
      <c r="CR29" s="52"/>
      <c r="CS29" s="51"/>
      <c r="CT29" s="46"/>
      <c r="CU29" s="46"/>
      <c r="CV29" s="46"/>
      <c r="CW29" s="45"/>
      <c r="CX29" s="45"/>
      <c r="CY29" s="45"/>
      <c r="DC29" s="45"/>
      <c r="DK29" s="24"/>
      <c r="DL29" s="24"/>
    </row>
    <row r="30" spans="1:116" x14ac:dyDescent="0.25">
      <c r="B30" s="45"/>
      <c r="C30" s="45"/>
      <c r="D30" s="45"/>
      <c r="E30" s="45"/>
      <c r="F30" s="45"/>
      <c r="G30" s="45"/>
      <c r="H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6"/>
      <c r="CQ30" s="45"/>
      <c r="CR30" s="46"/>
      <c r="CS30" s="46"/>
      <c r="CT30" s="46"/>
      <c r="CU30" s="46"/>
      <c r="CV30" s="46"/>
      <c r="CW30" s="45"/>
      <c r="CX30" s="45"/>
      <c r="CY30" s="45"/>
      <c r="DC30" s="45"/>
      <c r="DK30" s="24"/>
      <c r="DL30" s="24"/>
    </row>
    <row r="31" spans="1:116" x14ac:dyDescent="0.25">
      <c r="B31" s="45"/>
      <c r="C31" s="45"/>
      <c r="D31" s="45"/>
      <c r="E31" s="45"/>
      <c r="F31" s="45"/>
      <c r="G31" s="45"/>
      <c r="H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6"/>
      <c r="CQ31" s="45"/>
      <c r="CR31" s="46"/>
      <c r="CS31" s="46"/>
      <c r="CT31" s="46"/>
      <c r="CU31" s="46"/>
      <c r="CV31" s="46"/>
      <c r="CW31" s="45"/>
      <c r="CX31" s="45"/>
      <c r="CY31" s="45"/>
      <c r="DC31" s="45"/>
      <c r="DK31" s="24"/>
      <c r="DL31" s="24"/>
    </row>
    <row r="32" spans="1:116" x14ac:dyDescent="0.25">
      <c r="B32" s="45"/>
      <c r="C32" s="45"/>
      <c r="D32" s="45"/>
      <c r="E32" s="45"/>
      <c r="F32" s="45"/>
      <c r="G32" s="45"/>
      <c r="H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6"/>
      <c r="CQ32" s="45"/>
      <c r="CR32" s="46"/>
      <c r="CS32" s="46"/>
      <c r="CT32" s="46"/>
      <c r="CU32" s="46"/>
      <c r="CV32" s="46"/>
      <c r="CW32" s="45"/>
      <c r="CX32" s="45"/>
      <c r="CY32" s="45"/>
      <c r="DC32" s="45"/>
      <c r="DK32" s="24"/>
      <c r="DL32" s="24"/>
    </row>
    <row r="33" spans="2:116" x14ac:dyDescent="0.25">
      <c r="B33" s="45"/>
      <c r="C33" s="45"/>
      <c r="D33" s="45"/>
      <c r="E33" s="45"/>
      <c r="F33" s="45"/>
      <c r="G33" s="45"/>
      <c r="H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6"/>
      <c r="CQ33" s="45"/>
      <c r="CR33" s="46"/>
      <c r="CS33" s="46"/>
      <c r="CT33" s="46"/>
      <c r="CU33" s="46"/>
      <c r="CV33" s="46"/>
      <c r="CW33" s="45"/>
      <c r="CX33" s="45"/>
      <c r="CY33" s="45"/>
      <c r="DC33" s="45"/>
      <c r="DK33" s="24"/>
      <c r="DL33" s="24"/>
    </row>
    <row r="34" spans="2:116" x14ac:dyDescent="0.25">
      <c r="B34" s="45"/>
      <c r="C34" s="45"/>
      <c r="D34" s="45"/>
      <c r="E34" s="45"/>
      <c r="F34" s="45"/>
      <c r="G34" s="45"/>
      <c r="H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6"/>
      <c r="CQ34" s="45"/>
      <c r="CR34" s="46"/>
      <c r="CS34" s="46"/>
      <c r="CT34" s="46"/>
      <c r="CU34" s="46"/>
      <c r="CV34" s="46"/>
      <c r="CW34" s="45"/>
      <c r="CX34" s="45"/>
      <c r="CY34" s="45"/>
      <c r="DC34" s="45"/>
      <c r="DK34" s="24"/>
      <c r="DL34" s="24"/>
    </row>
    <row r="35" spans="2:116" x14ac:dyDescent="0.25">
      <c r="B35" s="45"/>
      <c r="C35" s="45"/>
      <c r="D35" s="45"/>
      <c r="E35" s="45"/>
      <c r="F35" s="45"/>
      <c r="G35" s="45"/>
      <c r="H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6"/>
      <c r="CQ35" s="45"/>
      <c r="CR35" s="46"/>
      <c r="CS35" s="46"/>
      <c r="CT35" s="46"/>
      <c r="CU35" s="46"/>
      <c r="CV35" s="46"/>
      <c r="CW35" s="45"/>
      <c r="CX35" s="45"/>
      <c r="CY35" s="45"/>
      <c r="DC35" s="45"/>
      <c r="DK35" s="24"/>
      <c r="DL35" s="24"/>
    </row>
    <row r="36" spans="2:116" x14ac:dyDescent="0.25">
      <c r="B36" s="45"/>
      <c r="C36" s="45"/>
      <c r="D36" s="45"/>
      <c r="E36" s="45"/>
      <c r="F36" s="45"/>
      <c r="G36" s="45"/>
      <c r="H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6"/>
      <c r="CQ36" s="45"/>
      <c r="CR36" s="46"/>
      <c r="CS36" s="46"/>
      <c r="CT36" s="46"/>
      <c r="CU36" s="46"/>
      <c r="CV36" s="46"/>
      <c r="CW36" s="45"/>
      <c r="CX36" s="45"/>
      <c r="CY36" s="45"/>
      <c r="DC36" s="45"/>
      <c r="DK36" s="24"/>
      <c r="DL36" s="24"/>
    </row>
    <row r="37" spans="2:116" x14ac:dyDescent="0.25">
      <c r="B37" s="45"/>
      <c r="C37" s="45"/>
      <c r="D37" s="45"/>
      <c r="E37" s="45"/>
      <c r="F37" s="45"/>
      <c r="G37" s="45"/>
      <c r="H37" s="45"/>
      <c r="J37" s="45"/>
      <c r="K37" s="45"/>
      <c r="L37" s="45"/>
      <c r="M37" s="45"/>
      <c r="N37" s="46"/>
      <c r="O37" s="46"/>
      <c r="P37" s="45"/>
      <c r="Q37" s="45"/>
      <c r="R37" s="45"/>
      <c r="S37" s="45"/>
      <c r="T37" s="45"/>
      <c r="U37" s="45"/>
      <c r="V37" s="45"/>
      <c r="W37" s="45"/>
      <c r="X37" s="45"/>
      <c r="Y37" s="45"/>
      <c r="Z37" s="45"/>
      <c r="AA37" s="45"/>
      <c r="AB37" s="45"/>
      <c r="AC37" s="45"/>
      <c r="AD37" s="45"/>
      <c r="AE37" s="45"/>
      <c r="AF37" s="45"/>
      <c r="AG37" s="45"/>
      <c r="AH37" s="45"/>
      <c r="AI37" s="45"/>
      <c r="AJ37" s="45"/>
      <c r="AK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6"/>
      <c r="CQ37" s="45"/>
      <c r="CR37" s="46"/>
      <c r="CS37" s="46"/>
      <c r="CT37" s="46"/>
      <c r="CU37" s="46"/>
      <c r="CV37" s="46"/>
      <c r="CW37" s="45"/>
      <c r="CX37" s="45"/>
      <c r="CY37" s="45"/>
      <c r="DC37" s="45"/>
      <c r="DK37" s="24"/>
      <c r="DL37" s="24"/>
    </row>
    <row r="38" spans="2:116" x14ac:dyDescent="0.25">
      <c r="B38" s="45"/>
      <c r="C38" s="45"/>
      <c r="D38" s="45"/>
      <c r="E38" s="45"/>
      <c r="F38" s="45"/>
      <c r="G38" s="45"/>
      <c r="H38" s="45"/>
      <c r="J38" s="45"/>
      <c r="K38" s="45"/>
      <c r="L38" s="45"/>
      <c r="M38" s="45"/>
      <c r="N38" s="46"/>
      <c r="O38" s="46"/>
      <c r="P38" s="45"/>
      <c r="Q38" s="45"/>
      <c r="R38" s="45"/>
      <c r="S38" s="45"/>
      <c r="T38" s="45"/>
      <c r="U38" s="45"/>
      <c r="V38" s="45"/>
      <c r="W38" s="45"/>
      <c r="X38" s="45"/>
      <c r="Y38" s="45"/>
      <c r="Z38" s="45"/>
      <c r="AA38" s="45"/>
      <c r="AB38" s="45"/>
      <c r="AC38" s="45"/>
      <c r="AD38" s="45"/>
      <c r="AE38" s="45"/>
      <c r="AF38" s="45"/>
      <c r="AG38" s="45"/>
      <c r="AH38" s="45"/>
      <c r="AI38" s="45"/>
      <c r="AJ38" s="45"/>
      <c r="AK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6"/>
      <c r="CQ38" s="45"/>
      <c r="CR38" s="46"/>
      <c r="CS38" s="46"/>
      <c r="CT38" s="46"/>
      <c r="CU38" s="46"/>
      <c r="CV38" s="46"/>
      <c r="CW38" s="45"/>
      <c r="CX38" s="45"/>
      <c r="CY38" s="45"/>
      <c r="DC38" s="45"/>
      <c r="DK38" s="24"/>
      <c r="DL38" s="24"/>
    </row>
    <row r="39" spans="2:116" x14ac:dyDescent="0.25">
      <c r="B39" s="45"/>
      <c r="C39" s="45"/>
      <c r="D39" s="45"/>
      <c r="E39" s="45"/>
      <c r="F39" s="45"/>
      <c r="G39" s="45"/>
      <c r="H39" s="45"/>
      <c r="J39" s="45"/>
      <c r="K39" s="45"/>
      <c r="L39" s="45"/>
      <c r="M39" s="45"/>
      <c r="N39" s="46"/>
      <c r="O39" s="46"/>
      <c r="P39" s="45"/>
      <c r="Q39" s="45"/>
      <c r="R39" s="45"/>
      <c r="S39" s="45"/>
      <c r="T39" s="45"/>
      <c r="U39" s="45"/>
      <c r="V39" s="45"/>
      <c r="W39" s="45"/>
      <c r="X39" s="45"/>
      <c r="Y39" s="45"/>
      <c r="Z39" s="45"/>
      <c r="AA39" s="45"/>
      <c r="AB39" s="45"/>
      <c r="AC39" s="45"/>
      <c r="AD39" s="45"/>
      <c r="AE39" s="45"/>
      <c r="AF39" s="45"/>
      <c r="AG39" s="45"/>
      <c r="AH39" s="45"/>
      <c r="AI39" s="45"/>
      <c r="AJ39" s="45"/>
      <c r="AK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6"/>
      <c r="CQ39" s="45"/>
      <c r="CR39" s="46"/>
      <c r="CS39" s="46"/>
      <c r="CT39" s="46"/>
      <c r="CU39" s="46"/>
      <c r="CV39" s="46"/>
      <c r="CW39" s="45"/>
      <c r="CX39" s="45"/>
      <c r="CY39" s="45"/>
      <c r="DC39" s="45"/>
      <c r="DK39" s="24"/>
      <c r="DL39" s="24"/>
    </row>
    <row r="40" spans="2:116" x14ac:dyDescent="0.25">
      <c r="B40" s="45"/>
      <c r="C40" s="45"/>
      <c r="D40" s="45"/>
      <c r="E40" s="45"/>
      <c r="F40" s="45"/>
      <c r="G40" s="45"/>
      <c r="H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6"/>
      <c r="CQ40" s="45"/>
      <c r="CR40" s="46"/>
      <c r="CS40" s="46"/>
      <c r="CT40" s="46"/>
      <c r="CU40" s="46"/>
      <c r="CV40" s="46"/>
      <c r="CW40" s="45"/>
      <c r="CX40" s="45"/>
      <c r="CY40" s="45"/>
      <c r="DC40" s="45"/>
      <c r="DK40" s="24"/>
      <c r="DL40" s="24"/>
    </row>
    <row r="41" spans="2:116" x14ac:dyDescent="0.25">
      <c r="B41" s="45"/>
      <c r="C41" s="45"/>
      <c r="D41" s="45"/>
      <c r="E41" s="45"/>
      <c r="F41" s="45"/>
      <c r="G41" s="45"/>
      <c r="H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6"/>
      <c r="CQ41" s="45"/>
      <c r="CR41" s="46"/>
      <c r="CS41" s="46"/>
      <c r="CT41" s="46"/>
      <c r="CU41" s="46"/>
      <c r="CV41" s="46"/>
      <c r="CW41" s="45"/>
      <c r="CX41" s="45"/>
      <c r="CY41" s="45"/>
      <c r="DC41" s="45"/>
      <c r="DK41" s="24"/>
      <c r="DL41" s="24"/>
    </row>
    <row r="42" spans="2:116" x14ac:dyDescent="0.25">
      <c r="B42" s="45"/>
      <c r="C42" s="45"/>
      <c r="D42" s="45"/>
      <c r="E42" s="45"/>
      <c r="F42" s="45"/>
      <c r="G42" s="45"/>
      <c r="H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6"/>
      <c r="CQ42" s="45"/>
      <c r="CR42" s="46"/>
      <c r="CS42" s="46"/>
      <c r="CT42" s="46"/>
      <c r="CU42" s="46"/>
      <c r="CV42" s="46"/>
      <c r="CW42" s="45"/>
      <c r="CX42" s="45"/>
      <c r="CY42" s="45"/>
      <c r="DC42" s="45"/>
      <c r="DK42" s="24"/>
      <c r="DL42" s="24"/>
    </row>
    <row r="43" spans="2:116" x14ac:dyDescent="0.25">
      <c r="B43" s="45"/>
      <c r="C43" s="45"/>
      <c r="D43" s="45"/>
      <c r="E43" s="45"/>
      <c r="F43" s="45"/>
      <c r="G43" s="45"/>
      <c r="H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6"/>
      <c r="CQ43" s="45"/>
      <c r="CR43" s="46"/>
      <c r="CS43" s="46"/>
      <c r="CT43" s="46"/>
      <c r="CU43" s="46"/>
      <c r="CV43" s="46"/>
      <c r="CW43" s="45"/>
      <c r="CX43" s="45"/>
      <c r="CY43" s="45"/>
      <c r="DC43" s="45"/>
      <c r="DK43" s="24"/>
      <c r="DL43" s="24"/>
    </row>
    <row r="44" spans="2:116" x14ac:dyDescent="0.25">
      <c r="B44" s="45"/>
      <c r="C44" s="45"/>
      <c r="D44" s="45"/>
      <c r="E44" s="45"/>
      <c r="F44" s="45"/>
      <c r="G44" s="45"/>
      <c r="H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6"/>
      <c r="CQ44" s="45"/>
      <c r="CR44" s="46"/>
      <c r="CS44" s="46"/>
      <c r="CT44" s="46"/>
      <c r="CU44" s="46"/>
      <c r="CV44" s="46"/>
      <c r="CW44" s="45"/>
      <c r="CX44" s="45"/>
      <c r="CY44" s="45"/>
      <c r="DC44" s="45"/>
      <c r="DK44" s="24"/>
      <c r="DL44" s="24"/>
    </row>
    <row r="45" spans="2:116" x14ac:dyDescent="0.25">
      <c r="B45" s="45"/>
      <c r="C45" s="45"/>
      <c r="D45" s="45"/>
      <c r="E45" s="45"/>
      <c r="F45" s="45"/>
      <c r="G45" s="45"/>
      <c r="H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6"/>
      <c r="CQ45" s="45"/>
      <c r="CR45" s="46"/>
      <c r="CS45" s="46"/>
      <c r="CT45" s="46"/>
      <c r="CU45" s="46"/>
      <c r="CV45" s="46"/>
      <c r="CW45" s="45"/>
      <c r="CX45" s="45"/>
      <c r="CY45" s="45"/>
      <c r="DC45" s="45"/>
      <c r="DK45" s="24"/>
      <c r="DL45" s="24"/>
    </row>
    <row r="46" spans="2:116" x14ac:dyDescent="0.25">
      <c r="B46" s="6"/>
      <c r="C46" s="6"/>
      <c r="D46" s="45"/>
      <c r="E46" s="45"/>
      <c r="F46" s="6"/>
      <c r="G46" s="6"/>
      <c r="H46" s="45"/>
      <c r="J46" s="6"/>
      <c r="K46" s="45"/>
      <c r="L46" s="6"/>
      <c r="M46" s="45"/>
      <c r="N46" s="6"/>
      <c r="O46" s="6"/>
      <c r="P46" s="45"/>
      <c r="Q46" s="45"/>
      <c r="R46" s="6"/>
      <c r="S46" s="6"/>
      <c r="T46" s="45"/>
      <c r="U46" s="6"/>
      <c r="V46" s="45"/>
      <c r="W46" s="45"/>
      <c r="X46" s="6"/>
      <c r="Y46" s="6"/>
      <c r="Z46" s="45"/>
      <c r="AA46" s="6"/>
      <c r="AB46" s="6"/>
      <c r="AC46" s="45"/>
      <c r="AD46" s="45"/>
      <c r="AE46" s="6"/>
      <c r="AF46" s="6"/>
      <c r="AG46" s="45"/>
      <c r="AH46" s="6"/>
      <c r="AI46" s="45"/>
      <c r="AJ46" s="6"/>
      <c r="AK46" s="45"/>
      <c r="AO46" s="45"/>
      <c r="AP46" s="6"/>
      <c r="AQ46" s="6"/>
      <c r="AR46" s="45"/>
      <c r="AS46" s="6"/>
      <c r="AT46" s="6"/>
      <c r="AU46" s="45"/>
      <c r="AV46" s="45"/>
      <c r="AW46" s="6"/>
      <c r="AX46" s="6"/>
      <c r="AY46" s="45"/>
      <c r="AZ46" s="6"/>
      <c r="BA46" s="45"/>
      <c r="BB46" s="6"/>
      <c r="BC46" s="45"/>
      <c r="BD46" s="6"/>
      <c r="BE46" s="6"/>
      <c r="BF46" s="45"/>
      <c r="BG46" s="45"/>
      <c r="BH46" s="6"/>
      <c r="BI46" s="6"/>
      <c r="BJ46" s="45"/>
      <c r="BK46" s="6"/>
      <c r="BL46" s="6"/>
      <c r="BM46" s="45"/>
      <c r="BN46" s="45"/>
      <c r="BR46" s="6"/>
      <c r="BS46" s="45"/>
      <c r="BT46" s="6"/>
      <c r="BU46" s="45"/>
      <c r="BV46" s="6"/>
      <c r="BW46" s="6"/>
      <c r="BX46" s="45"/>
      <c r="BY46" s="45"/>
      <c r="BZ46" s="6"/>
      <c r="CA46" s="6"/>
      <c r="CB46" s="45"/>
      <c r="CC46" s="6"/>
      <c r="CD46" s="6"/>
      <c r="CE46" s="45"/>
      <c r="CF46" s="45"/>
      <c r="CG46" s="6"/>
      <c r="CH46" s="6"/>
      <c r="CI46" s="45"/>
      <c r="CJ46" s="6"/>
      <c r="CK46" s="45"/>
      <c r="CL46" s="6"/>
      <c r="CM46" s="45"/>
      <c r="CN46" s="45"/>
      <c r="CO46" s="45"/>
      <c r="CP46" s="46"/>
      <c r="CQ46" s="45"/>
      <c r="CR46" s="27"/>
      <c r="CS46" s="27"/>
      <c r="CT46" s="46"/>
      <c r="CU46" s="46"/>
      <c r="CV46" s="46"/>
      <c r="CW46" s="45"/>
      <c r="CX46" s="45"/>
      <c r="CY46" s="45"/>
      <c r="DC46" s="45"/>
      <c r="DK46" s="24"/>
      <c r="DL46" s="24"/>
    </row>
    <row r="47" spans="2:116" x14ac:dyDescent="0.25">
      <c r="O47" s="47"/>
      <c r="P47" s="49"/>
      <c r="R47" s="47"/>
      <c r="S47" s="47"/>
      <c r="T47" s="49"/>
      <c r="U47" s="47"/>
      <c r="V47" s="49"/>
      <c r="X47" s="47"/>
      <c r="Y47" s="47"/>
      <c r="Z47" s="49"/>
      <c r="AA47" s="47"/>
      <c r="AB47" s="47"/>
      <c r="AD47" s="49"/>
      <c r="AE47" s="47"/>
      <c r="AF47" s="47"/>
      <c r="AG47" s="49"/>
      <c r="AH47" s="47"/>
      <c r="AJ47" s="47"/>
      <c r="AK47" s="49"/>
      <c r="AP47" s="47"/>
      <c r="AQ47" s="47"/>
      <c r="AR47" s="49"/>
      <c r="AS47" s="47"/>
      <c r="AT47" s="47"/>
      <c r="AV47" s="49"/>
      <c r="AW47" s="47"/>
      <c r="AX47" s="47"/>
      <c r="AY47" s="49"/>
      <c r="AZ47" s="47"/>
      <c r="BB47" s="47"/>
      <c r="BC47" s="49"/>
      <c r="BD47" s="47"/>
      <c r="BE47" s="47"/>
      <c r="BF47" s="49"/>
      <c r="BH47" s="47"/>
      <c r="BI47" s="47"/>
      <c r="BJ47" s="49"/>
      <c r="BK47" s="47"/>
      <c r="BL47" s="47"/>
      <c r="BN47" s="49"/>
      <c r="BR47" s="47"/>
      <c r="BT47" s="47"/>
      <c r="BU47" s="49"/>
      <c r="BV47" s="47"/>
      <c r="BW47" s="47"/>
      <c r="BX47" s="49"/>
      <c r="BZ47" s="47"/>
      <c r="CA47" s="47"/>
      <c r="CB47" s="49"/>
      <c r="CC47" s="47"/>
      <c r="CD47" s="47"/>
      <c r="CF47" s="49"/>
      <c r="CG47" s="47"/>
      <c r="CH47" s="47"/>
      <c r="CI47" s="49"/>
      <c r="CJ47" s="47"/>
      <c r="CL47" s="47"/>
      <c r="CM47" s="45"/>
      <c r="CN47" s="45"/>
      <c r="CO47" s="45"/>
      <c r="CP47" s="50"/>
      <c r="CR47" s="51"/>
      <c r="CS47" s="51"/>
      <c r="CT47" s="46"/>
      <c r="CU47" s="46"/>
      <c r="CV47" s="46"/>
      <c r="CX47" s="45"/>
      <c r="CY47" s="45"/>
    </row>
    <row r="48" spans="2:116" x14ac:dyDescent="0.25">
      <c r="O48" s="45"/>
      <c r="P48" s="49"/>
      <c r="R48" s="45"/>
      <c r="S48" s="45"/>
      <c r="T48" s="49"/>
      <c r="U48" s="45"/>
      <c r="V48" s="49"/>
      <c r="X48" s="45"/>
      <c r="Y48" s="45"/>
      <c r="Z48" s="49"/>
      <c r="AA48" s="45"/>
      <c r="AB48" s="45"/>
      <c r="AD48" s="49"/>
      <c r="AE48" s="45"/>
      <c r="AF48" s="45"/>
      <c r="AG48" s="49"/>
      <c r="AH48" s="45"/>
      <c r="AJ48" s="45"/>
      <c r="AK48" s="49"/>
      <c r="AP48" s="45"/>
      <c r="AQ48" s="45"/>
      <c r="AR48" s="49"/>
      <c r="AS48" s="45"/>
      <c r="AT48" s="45"/>
      <c r="AV48" s="49"/>
      <c r="AW48" s="45"/>
      <c r="AX48" s="45"/>
      <c r="AY48" s="49"/>
      <c r="AZ48" s="45"/>
      <c r="BB48" s="45"/>
      <c r="BC48" s="49"/>
      <c r="BD48" s="45"/>
      <c r="BE48" s="45"/>
      <c r="BF48" s="49"/>
      <c r="BH48" s="45"/>
      <c r="BI48" s="45"/>
      <c r="BJ48" s="49"/>
      <c r="BK48" s="45"/>
      <c r="BL48" s="45"/>
      <c r="BN48" s="49"/>
      <c r="BR48" s="45"/>
      <c r="BT48" s="45"/>
      <c r="BU48" s="49"/>
      <c r="BV48" s="45"/>
      <c r="BW48" s="45"/>
      <c r="BX48" s="49"/>
      <c r="BZ48" s="45"/>
      <c r="CA48" s="45"/>
      <c r="CB48" s="49"/>
      <c r="CC48" s="45"/>
      <c r="CD48" s="45"/>
      <c r="CF48" s="49"/>
      <c r="CG48" s="45"/>
      <c r="CH48" s="45"/>
      <c r="CI48" s="49"/>
      <c r="CJ48" s="45"/>
      <c r="CL48" s="45"/>
      <c r="CM48" s="45"/>
      <c r="CN48" s="45"/>
      <c r="CO48" s="45"/>
      <c r="CP48" s="50"/>
      <c r="CR48" s="46"/>
      <c r="CS48" s="46"/>
      <c r="CT48" s="46"/>
      <c r="CU48" s="46"/>
      <c r="CV48" s="46"/>
      <c r="CX48" s="45"/>
      <c r="CY48" s="45"/>
    </row>
    <row r="49" spans="15:103" x14ac:dyDescent="0.25">
      <c r="O49" s="45"/>
      <c r="P49" s="49"/>
      <c r="R49" s="45"/>
      <c r="S49" s="45"/>
      <c r="T49" s="49"/>
      <c r="U49" s="45"/>
      <c r="V49" s="49"/>
      <c r="X49" s="45"/>
      <c r="Y49" s="45"/>
      <c r="Z49" s="49"/>
      <c r="AA49" s="45"/>
      <c r="AB49" s="45"/>
      <c r="AD49" s="49"/>
      <c r="AE49" s="45"/>
      <c r="AF49" s="45"/>
      <c r="AG49" s="49"/>
      <c r="AH49" s="45"/>
      <c r="AJ49" s="45"/>
      <c r="AK49" s="49"/>
      <c r="AP49" s="45"/>
      <c r="AQ49" s="45"/>
      <c r="AR49" s="49"/>
      <c r="AS49" s="45"/>
      <c r="AT49" s="45"/>
      <c r="AV49" s="49"/>
      <c r="AW49" s="45"/>
      <c r="AX49" s="45"/>
      <c r="AY49" s="49"/>
      <c r="AZ49" s="45"/>
      <c r="BB49" s="45"/>
      <c r="BC49" s="49"/>
      <c r="BD49" s="45"/>
      <c r="BE49" s="45"/>
      <c r="BF49" s="49"/>
      <c r="BH49" s="45"/>
      <c r="BI49" s="45"/>
      <c r="BJ49" s="49"/>
      <c r="BK49" s="45"/>
      <c r="BL49" s="45"/>
      <c r="BN49" s="49"/>
      <c r="BR49" s="45"/>
      <c r="BT49" s="45"/>
      <c r="BU49" s="49"/>
      <c r="BV49" s="45"/>
      <c r="BW49" s="45"/>
      <c r="BX49" s="49"/>
      <c r="BZ49" s="45"/>
      <c r="CA49" s="45"/>
      <c r="CB49" s="49"/>
      <c r="CC49" s="45"/>
      <c r="CD49" s="45"/>
      <c r="CF49" s="49"/>
      <c r="CG49" s="45"/>
      <c r="CH49" s="45"/>
      <c r="CI49" s="49"/>
      <c r="CJ49" s="45"/>
      <c r="CL49" s="45"/>
      <c r="CM49" s="45"/>
      <c r="CN49" s="45"/>
      <c r="CO49" s="45"/>
      <c r="CP49" s="50"/>
      <c r="CR49" s="46"/>
      <c r="CS49" s="46"/>
      <c r="CT49" s="46"/>
      <c r="CU49" s="46"/>
      <c r="CV49" s="46"/>
      <c r="CX49" s="45"/>
      <c r="CY49" s="45"/>
    </row>
    <row r="50" spans="15:103" x14ac:dyDescent="0.25">
      <c r="O50" s="45"/>
      <c r="P50" s="49"/>
      <c r="R50" s="45"/>
      <c r="S50" s="45"/>
      <c r="T50" s="49"/>
      <c r="U50" s="45"/>
      <c r="V50" s="49"/>
      <c r="X50" s="45"/>
      <c r="Y50" s="45"/>
      <c r="Z50" s="49"/>
      <c r="AA50" s="45"/>
      <c r="AB50" s="45"/>
      <c r="AD50" s="49"/>
      <c r="AE50" s="45"/>
      <c r="AF50" s="45"/>
      <c r="AG50" s="49"/>
      <c r="AH50" s="45"/>
      <c r="AJ50" s="45"/>
      <c r="AK50" s="49"/>
      <c r="AP50" s="45"/>
      <c r="AQ50" s="45"/>
      <c r="AR50" s="49"/>
      <c r="AS50" s="45"/>
      <c r="AT50" s="45"/>
      <c r="AV50" s="49"/>
      <c r="AW50" s="45"/>
      <c r="AX50" s="45"/>
      <c r="AY50" s="49"/>
      <c r="AZ50" s="45"/>
      <c r="BB50" s="45"/>
      <c r="BC50" s="49"/>
      <c r="BD50" s="45"/>
      <c r="BE50" s="45"/>
      <c r="BF50" s="49"/>
      <c r="BH50" s="45"/>
      <c r="BI50" s="45"/>
      <c r="BJ50" s="49"/>
      <c r="BK50" s="45"/>
      <c r="BL50" s="45"/>
      <c r="BN50" s="49"/>
      <c r="BR50" s="45"/>
      <c r="BT50" s="45"/>
      <c r="BU50" s="49"/>
      <c r="BV50" s="45"/>
      <c r="BW50" s="45"/>
      <c r="BX50" s="49"/>
      <c r="BZ50" s="45"/>
      <c r="CA50" s="45"/>
      <c r="CB50" s="49"/>
      <c r="CC50" s="45"/>
      <c r="CD50" s="45"/>
      <c r="CF50" s="49"/>
      <c r="CG50" s="45"/>
      <c r="CH50" s="45"/>
      <c r="CI50" s="49"/>
      <c r="CJ50" s="45"/>
      <c r="CL50" s="45"/>
      <c r="CM50" s="45"/>
      <c r="CN50" s="45"/>
      <c r="CO50" s="45"/>
      <c r="CP50" s="50"/>
      <c r="CR50" s="46"/>
      <c r="CS50" s="46"/>
      <c r="CT50" s="46"/>
      <c r="CU50" s="46"/>
      <c r="CV50" s="46"/>
      <c r="CX50" s="45"/>
      <c r="CY50" s="45"/>
    </row>
    <row r="51" spans="15:103" x14ac:dyDescent="0.25">
      <c r="O51" s="45"/>
      <c r="P51" s="49"/>
      <c r="R51" s="45"/>
      <c r="S51" s="45"/>
      <c r="T51" s="49"/>
      <c r="U51" s="45"/>
      <c r="V51" s="49"/>
      <c r="X51" s="45"/>
      <c r="Y51" s="45"/>
      <c r="Z51" s="49"/>
      <c r="AA51" s="45"/>
      <c r="AB51" s="45"/>
      <c r="AD51" s="49"/>
      <c r="AE51" s="45"/>
      <c r="AF51" s="45"/>
      <c r="AG51" s="49"/>
      <c r="AH51" s="45"/>
      <c r="AJ51" s="45"/>
      <c r="AK51" s="49"/>
      <c r="AP51" s="45"/>
      <c r="AQ51" s="45"/>
      <c r="AR51" s="49"/>
      <c r="AS51" s="45"/>
      <c r="AT51" s="45"/>
      <c r="AV51" s="49"/>
      <c r="AW51" s="45"/>
      <c r="AX51" s="45"/>
      <c r="AY51" s="49"/>
      <c r="AZ51" s="45"/>
      <c r="BB51" s="45"/>
      <c r="BC51" s="49"/>
      <c r="BD51" s="45"/>
      <c r="BE51" s="45"/>
      <c r="BF51" s="49"/>
      <c r="BH51" s="45"/>
      <c r="BI51" s="45"/>
      <c r="BJ51" s="49"/>
      <c r="BK51" s="45"/>
      <c r="BL51" s="45"/>
      <c r="BN51" s="49"/>
      <c r="BR51" s="45"/>
      <c r="BT51" s="45"/>
      <c r="BU51" s="49"/>
      <c r="BV51" s="45"/>
      <c r="BW51" s="45"/>
      <c r="BX51" s="49"/>
      <c r="BZ51" s="45"/>
      <c r="CA51" s="45"/>
      <c r="CB51" s="49"/>
      <c r="CC51" s="45"/>
      <c r="CD51" s="45"/>
      <c r="CF51" s="49"/>
      <c r="CG51" s="45"/>
      <c r="CH51" s="45"/>
      <c r="CI51" s="49"/>
      <c r="CJ51" s="45"/>
      <c r="CL51" s="45"/>
      <c r="CM51" s="45"/>
      <c r="CN51" s="45"/>
      <c r="CO51" s="45"/>
      <c r="CP51" s="50"/>
      <c r="CR51" s="46"/>
      <c r="CS51" s="46"/>
      <c r="CT51" s="46"/>
      <c r="CU51" s="46"/>
      <c r="CV51" s="46"/>
      <c r="CX51" s="45"/>
      <c r="CY51" s="45"/>
    </row>
    <row r="52" spans="15:103" x14ac:dyDescent="0.25">
      <c r="O52" s="45"/>
      <c r="P52" s="45"/>
      <c r="R52" s="6"/>
      <c r="S52" s="45"/>
      <c r="T52" s="45"/>
      <c r="U52" s="45"/>
      <c r="V52" s="45"/>
      <c r="X52" s="6"/>
      <c r="Y52" s="45"/>
      <c r="Z52" s="45"/>
      <c r="AA52" s="6"/>
      <c r="AB52" s="45"/>
      <c r="AD52" s="45"/>
      <c r="AE52" s="6"/>
      <c r="AF52" s="45"/>
      <c r="AG52" s="45"/>
      <c r="AH52" s="6"/>
      <c r="AJ52" s="45"/>
      <c r="AK52" s="45"/>
      <c r="AP52" s="6"/>
      <c r="AQ52" s="45"/>
      <c r="AR52" s="45"/>
      <c r="AS52" s="6"/>
      <c r="AT52" s="45"/>
      <c r="AV52" s="45"/>
      <c r="AW52" s="6"/>
      <c r="AX52" s="45"/>
      <c r="AY52" s="45"/>
      <c r="AZ52" s="6"/>
      <c r="BB52" s="45"/>
      <c r="BC52" s="45"/>
      <c r="BD52" s="6"/>
      <c r="BE52" s="45"/>
      <c r="BF52" s="45"/>
      <c r="BH52" s="6"/>
      <c r="BI52" s="45"/>
      <c r="BJ52" s="45"/>
      <c r="BK52" s="6"/>
      <c r="BL52" s="45"/>
      <c r="BN52" s="45"/>
      <c r="BR52" s="6"/>
      <c r="BT52" s="45"/>
      <c r="BU52" s="45"/>
      <c r="BV52" s="6"/>
      <c r="BW52" s="45"/>
      <c r="BX52" s="45"/>
      <c r="BZ52" s="6"/>
      <c r="CA52" s="45"/>
      <c r="CB52" s="45"/>
      <c r="CC52" s="6"/>
      <c r="CD52" s="45"/>
      <c r="CF52" s="45"/>
      <c r="CG52" s="6"/>
      <c r="CH52" s="45"/>
      <c r="CI52" s="45"/>
      <c r="CJ52" s="6"/>
      <c r="CL52" s="45"/>
      <c r="CM52" s="45"/>
      <c r="CN52" s="45"/>
      <c r="CO52" s="45"/>
      <c r="CP52" s="46"/>
      <c r="CR52" s="27"/>
      <c r="CS52" s="46"/>
      <c r="CT52" s="46"/>
      <c r="CU52" s="46"/>
      <c r="CV52" s="46"/>
      <c r="CX52" s="45"/>
      <c r="CY52" s="45"/>
    </row>
    <row r="53" spans="15:103" x14ac:dyDescent="0.25">
      <c r="O53" s="45"/>
      <c r="P53" s="49"/>
      <c r="R53" s="47"/>
      <c r="S53" s="45"/>
      <c r="T53" s="49"/>
      <c r="U53" s="45"/>
      <c r="V53" s="49"/>
      <c r="X53" s="47"/>
      <c r="Y53" s="45"/>
      <c r="Z53" s="49"/>
      <c r="AA53" s="47"/>
      <c r="AB53" s="45"/>
      <c r="AD53" s="49"/>
      <c r="AE53" s="47"/>
      <c r="AF53" s="45"/>
      <c r="AG53" s="49"/>
      <c r="AH53" s="47"/>
      <c r="AJ53" s="45"/>
      <c r="AK53" s="49"/>
      <c r="AP53" s="47"/>
      <c r="AQ53" s="45"/>
      <c r="AR53" s="49"/>
      <c r="AS53" s="47"/>
      <c r="AT53" s="45"/>
      <c r="AV53" s="49"/>
      <c r="AW53" s="47"/>
      <c r="AX53" s="45"/>
      <c r="AY53" s="49"/>
      <c r="AZ53" s="47"/>
      <c r="BB53" s="45"/>
      <c r="BC53" s="49"/>
      <c r="BD53" s="47"/>
      <c r="BE53" s="45"/>
      <c r="BF53" s="49"/>
      <c r="BH53" s="47"/>
      <c r="BI53" s="45"/>
      <c r="BJ53" s="49"/>
      <c r="BK53" s="47"/>
      <c r="BL53" s="45"/>
      <c r="BN53" s="49"/>
      <c r="BR53" s="47"/>
      <c r="BT53" s="45"/>
      <c r="BU53" s="49"/>
      <c r="BV53" s="47"/>
      <c r="BW53" s="45"/>
      <c r="BX53" s="49"/>
      <c r="BZ53" s="47"/>
      <c r="CA53" s="45"/>
      <c r="CB53" s="49"/>
      <c r="CC53" s="47"/>
      <c r="CD53" s="45"/>
      <c r="CF53" s="49"/>
      <c r="CG53" s="47"/>
      <c r="CH53" s="45"/>
      <c r="CI53" s="49"/>
      <c r="CJ53" s="47"/>
      <c r="CL53" s="45"/>
      <c r="CM53" s="45"/>
      <c r="CN53" s="45"/>
      <c r="CO53" s="45"/>
      <c r="CP53" s="50"/>
      <c r="CR53" s="51"/>
      <c r="CS53" s="46"/>
      <c r="CT53" s="46"/>
      <c r="CU53" s="46"/>
      <c r="CV53" s="46"/>
      <c r="CX53" s="45"/>
      <c r="CY53" s="45"/>
    </row>
    <row r="54" spans="15:103" x14ac:dyDescent="0.25">
      <c r="O54" s="45"/>
      <c r="P54" s="45"/>
      <c r="R54" s="45"/>
      <c r="S54" s="45"/>
      <c r="T54" s="45"/>
      <c r="U54" s="45"/>
      <c r="V54" s="45"/>
      <c r="X54" s="45"/>
      <c r="Y54" s="45"/>
      <c r="Z54" s="45"/>
      <c r="AA54" s="45"/>
      <c r="AB54" s="45"/>
      <c r="AD54" s="45"/>
      <c r="AE54" s="45"/>
      <c r="AF54" s="45"/>
      <c r="AG54" s="45"/>
      <c r="AH54" s="45"/>
      <c r="AJ54" s="45"/>
      <c r="AK54" s="45"/>
      <c r="AL54" s="45"/>
      <c r="AM54" s="45"/>
      <c r="AN54" s="45"/>
      <c r="AP54" s="45"/>
      <c r="AQ54" s="45"/>
      <c r="AR54" s="45"/>
      <c r="AS54" s="45"/>
      <c r="AT54" s="45"/>
      <c r="AV54" s="45"/>
      <c r="AW54" s="45"/>
      <c r="AX54" s="45"/>
      <c r="AY54" s="45"/>
      <c r="AZ54" s="45"/>
      <c r="BB54" s="45"/>
      <c r="BC54" s="45"/>
      <c r="BD54" s="45"/>
      <c r="BE54" s="45"/>
      <c r="BF54" s="45"/>
      <c r="BH54" s="45"/>
      <c r="BI54" s="45"/>
      <c r="BJ54" s="45"/>
      <c r="BK54" s="45"/>
      <c r="BL54" s="45"/>
      <c r="BN54" s="45"/>
      <c r="BO54" s="45"/>
      <c r="BP54" s="45"/>
      <c r="BQ54" s="45"/>
      <c r="BR54" s="45"/>
      <c r="BT54" s="45"/>
      <c r="BU54" s="45"/>
      <c r="BV54" s="45"/>
      <c r="BW54" s="45"/>
      <c r="BX54" s="45"/>
      <c r="BZ54" s="45"/>
      <c r="CA54" s="45"/>
      <c r="CB54" s="45"/>
      <c r="CC54" s="45"/>
      <c r="CD54" s="45"/>
      <c r="CF54" s="45"/>
      <c r="CG54" s="45"/>
      <c r="CH54" s="45"/>
      <c r="CI54" s="45"/>
      <c r="CJ54" s="45"/>
      <c r="CL54" s="45"/>
      <c r="CM54" s="45"/>
      <c r="CN54" s="45"/>
      <c r="CO54" s="45"/>
      <c r="CP54" s="46"/>
      <c r="CR54" s="46"/>
      <c r="CS54" s="46"/>
      <c r="CT54" s="46"/>
      <c r="CU54" s="46"/>
      <c r="CV54" s="46"/>
      <c r="CX54" s="45"/>
      <c r="CY54" s="45"/>
    </row>
    <row r="55" spans="15:103" x14ac:dyDescent="0.25">
      <c r="O55" s="45"/>
      <c r="P55" s="45"/>
      <c r="R55" s="45"/>
      <c r="S55" s="45"/>
      <c r="T55" s="45"/>
      <c r="U55" s="45"/>
      <c r="V55" s="45"/>
      <c r="X55" s="45"/>
      <c r="Y55" s="45"/>
      <c r="Z55" s="45"/>
      <c r="AA55" s="45"/>
      <c r="AB55" s="45"/>
      <c r="AD55" s="45"/>
      <c r="AE55" s="45"/>
      <c r="AF55" s="45"/>
      <c r="AG55" s="45"/>
      <c r="AH55" s="45"/>
      <c r="AJ55" s="45"/>
      <c r="AK55" s="45"/>
      <c r="AL55" s="45"/>
      <c r="AM55" s="45"/>
      <c r="AN55" s="45"/>
      <c r="AP55" s="45"/>
      <c r="AQ55" s="45"/>
      <c r="AR55" s="45"/>
      <c r="AS55" s="45"/>
      <c r="AT55" s="45"/>
      <c r="AV55" s="45"/>
      <c r="AW55" s="45"/>
      <c r="AX55" s="45"/>
      <c r="AY55" s="45"/>
      <c r="AZ55" s="45"/>
      <c r="BB55" s="45"/>
      <c r="BC55" s="45"/>
      <c r="BD55" s="45"/>
      <c r="BE55" s="45"/>
      <c r="BF55" s="45"/>
      <c r="BH55" s="45"/>
      <c r="BI55" s="45"/>
      <c r="BJ55" s="45"/>
      <c r="BK55" s="45"/>
      <c r="BL55" s="45"/>
      <c r="BN55" s="45"/>
      <c r="BO55" s="45"/>
      <c r="BP55" s="45"/>
      <c r="BQ55" s="45"/>
      <c r="BR55" s="45"/>
      <c r="BT55" s="45"/>
      <c r="BU55" s="45"/>
      <c r="BV55" s="45"/>
      <c r="BW55" s="45"/>
      <c r="BX55" s="45"/>
      <c r="BZ55" s="45"/>
      <c r="CA55" s="45"/>
      <c r="CB55" s="45"/>
      <c r="CC55" s="45"/>
      <c r="CD55" s="45"/>
      <c r="CF55" s="45"/>
      <c r="CG55" s="45"/>
      <c r="CH55" s="45"/>
      <c r="CI55" s="45"/>
      <c r="CJ55" s="45"/>
      <c r="CL55" s="45"/>
      <c r="CM55" s="45"/>
      <c r="CN55" s="45"/>
      <c r="CO55" s="45"/>
      <c r="CP55" s="46"/>
      <c r="CR55" s="46"/>
      <c r="CS55" s="46"/>
      <c r="CT55" s="46"/>
      <c r="CU55" s="46"/>
      <c r="CV55" s="46"/>
      <c r="CX55" s="45"/>
      <c r="CY55" s="45"/>
    </row>
    <row r="56" spans="15:103" x14ac:dyDescent="0.25">
      <c r="O56" s="45"/>
      <c r="P56" s="45"/>
      <c r="R56" s="45"/>
      <c r="S56" s="45"/>
      <c r="T56" s="45"/>
      <c r="U56" s="45"/>
      <c r="V56" s="45"/>
      <c r="X56" s="45"/>
      <c r="Y56" s="45"/>
      <c r="Z56" s="45"/>
      <c r="AA56" s="45"/>
      <c r="AB56" s="45"/>
      <c r="AD56" s="45"/>
      <c r="AE56" s="45"/>
      <c r="AF56" s="45"/>
      <c r="AG56" s="45"/>
      <c r="AH56" s="45"/>
      <c r="AJ56" s="45"/>
      <c r="AK56" s="45"/>
      <c r="AL56" s="45"/>
      <c r="AM56" s="45"/>
      <c r="AN56" s="45"/>
      <c r="AP56" s="45"/>
      <c r="AQ56" s="45"/>
      <c r="AR56" s="45"/>
      <c r="AS56" s="45"/>
      <c r="AT56" s="45"/>
      <c r="AV56" s="45"/>
      <c r="AW56" s="45"/>
      <c r="AX56" s="45"/>
      <c r="AY56" s="45"/>
      <c r="AZ56" s="45"/>
      <c r="BB56" s="45"/>
      <c r="BC56" s="45"/>
      <c r="BD56" s="45"/>
      <c r="BE56" s="45"/>
      <c r="BF56" s="45"/>
      <c r="BH56" s="45"/>
      <c r="BI56" s="45"/>
      <c r="BJ56" s="45"/>
      <c r="BK56" s="45"/>
      <c r="BL56" s="45"/>
      <c r="BN56" s="45"/>
      <c r="BO56" s="45"/>
      <c r="BP56" s="45"/>
      <c r="BQ56" s="45"/>
      <c r="BR56" s="45"/>
      <c r="BT56" s="45"/>
      <c r="BU56" s="45"/>
      <c r="BV56" s="45"/>
      <c r="BW56" s="45"/>
      <c r="BX56" s="45"/>
      <c r="BZ56" s="45"/>
      <c r="CA56" s="45"/>
      <c r="CB56" s="45"/>
      <c r="CC56" s="45"/>
      <c r="CD56" s="45"/>
      <c r="CF56" s="45"/>
      <c r="CG56" s="45"/>
      <c r="CH56" s="45"/>
      <c r="CI56" s="45"/>
      <c r="CJ56" s="45"/>
      <c r="CL56" s="45"/>
      <c r="CM56" s="45"/>
      <c r="CN56" s="45"/>
      <c r="CO56" s="45"/>
      <c r="CP56" s="46"/>
      <c r="CR56" s="46"/>
      <c r="CS56" s="46"/>
      <c r="CT56" s="46"/>
      <c r="CU56" s="46"/>
      <c r="CV56" s="46"/>
      <c r="CX56" s="45"/>
      <c r="CY56" s="45"/>
    </row>
    <row r="57" spans="15:103" x14ac:dyDescent="0.25">
      <c r="CP57" s="23"/>
      <c r="CR57" s="23"/>
      <c r="CS57" s="23"/>
      <c r="CT57" s="23"/>
      <c r="CU57" s="23"/>
      <c r="CV57" s="23"/>
    </row>
    <row r="58" spans="15:103" x14ac:dyDescent="0.25">
      <c r="CP58" s="23"/>
      <c r="CR58" s="23"/>
      <c r="CS58" s="23"/>
      <c r="CT58" s="23"/>
      <c r="CU58" s="23"/>
      <c r="CV58" s="23"/>
    </row>
    <row r="59" spans="15:103" x14ac:dyDescent="0.25">
      <c r="CP59" s="23"/>
      <c r="CR59" s="23"/>
      <c r="CS59" s="23"/>
      <c r="CT59" s="23"/>
      <c r="CU59" s="23"/>
      <c r="CV59" s="23"/>
    </row>
    <row r="60" spans="15:103" x14ac:dyDescent="0.25">
      <c r="CP60" s="23"/>
      <c r="CR60" s="23"/>
      <c r="CS60" s="23"/>
      <c r="CT60" s="23"/>
      <c r="CU60" s="23"/>
      <c r="CV60" s="23"/>
    </row>
    <row r="61" spans="15:103" x14ac:dyDescent="0.25">
      <c r="CP61" s="23"/>
      <c r="CR61" s="23"/>
      <c r="CS61" s="23"/>
      <c r="CT61" s="23"/>
      <c r="CU61" s="23"/>
      <c r="CV61" s="23"/>
    </row>
    <row r="62" spans="15:103" x14ac:dyDescent="0.25">
      <c r="CP62" s="23"/>
      <c r="CR62" s="23"/>
      <c r="CS62" s="23"/>
      <c r="CT62" s="23"/>
      <c r="CU62" s="23"/>
      <c r="CV62" s="23"/>
    </row>
    <row r="63" spans="15:103" x14ac:dyDescent="0.25">
      <c r="CP63" s="23"/>
      <c r="CR63" s="23"/>
      <c r="CS63" s="23"/>
      <c r="CT63" s="23"/>
      <c r="CU63" s="23"/>
      <c r="CV63" s="23"/>
    </row>
    <row r="64" spans="15:103" x14ac:dyDescent="0.25">
      <c r="CP64" s="23"/>
      <c r="CR64" s="23"/>
      <c r="CS64" s="23"/>
      <c r="CT64" s="23"/>
      <c r="CU64" s="23"/>
      <c r="CV64" s="23"/>
    </row>
  </sheetData>
  <pageMargins left="0.7" right="0.7" top="0.75" bottom="0.75" header="0.3" footer="0.3"/>
  <pageSetup paperSize="9" scale="10" fitToWidth="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L46"/>
  <sheetViews>
    <sheetView zoomScale="80" zoomScaleNormal="80" workbookViewId="0">
      <selection activeCell="B3" sqref="B3"/>
    </sheetView>
  </sheetViews>
  <sheetFormatPr defaultColWidth="17.42578125" defaultRowHeight="15" x14ac:dyDescent="0.25"/>
  <cols>
    <col min="1" max="1" width="18.7109375" style="106" customWidth="1"/>
    <col min="2" max="3" width="17.42578125" style="106"/>
    <col min="4" max="4" width="19.28515625" style="106" bestFit="1" customWidth="1"/>
    <col min="5" max="16384" width="17.42578125" style="106"/>
  </cols>
  <sheetData>
    <row r="1" spans="1:11" x14ac:dyDescent="0.25">
      <c r="A1" s="70"/>
      <c r="B1" s="213" t="s">
        <v>164</v>
      </c>
      <c r="C1" s="69"/>
      <c r="D1" s="88"/>
      <c r="E1" s="88"/>
    </row>
    <row r="2" spans="1:11" ht="18" customHeight="1" x14ac:dyDescent="0.25">
      <c r="A2" s="71" t="s">
        <v>71</v>
      </c>
      <c r="B2" s="54" t="s">
        <v>72</v>
      </c>
      <c r="C2" s="68" t="s">
        <v>163</v>
      </c>
      <c r="D2" s="88"/>
      <c r="E2" s="88"/>
    </row>
    <row r="3" spans="1:11" x14ac:dyDescent="0.25">
      <c r="A3" s="55">
        <v>0.05</v>
      </c>
      <c r="B3" s="214"/>
      <c r="C3" s="97"/>
      <c r="D3" s="88"/>
      <c r="E3" s="23"/>
    </row>
    <row r="4" spans="1:11" x14ac:dyDescent="0.25">
      <c r="A4" s="55">
        <v>0.1</v>
      </c>
      <c r="B4" s="214"/>
      <c r="C4" s="97"/>
      <c r="E4" s="23"/>
    </row>
    <row r="5" spans="1:11" x14ac:dyDescent="0.25">
      <c r="A5" s="55">
        <v>0.15</v>
      </c>
      <c r="B5" s="214"/>
      <c r="C5" s="97"/>
      <c r="E5" s="23"/>
    </row>
    <row r="6" spans="1:11" x14ac:dyDescent="0.25">
      <c r="A6" s="55">
        <v>0.2</v>
      </c>
      <c r="B6" s="214"/>
      <c r="C6" s="97"/>
      <c r="E6" s="23"/>
    </row>
    <row r="7" spans="1:11" x14ac:dyDescent="0.25">
      <c r="A7" s="55">
        <v>0.25</v>
      </c>
      <c r="B7" s="214"/>
      <c r="C7" s="97"/>
      <c r="E7" s="23"/>
    </row>
    <row r="8" spans="1:11" x14ac:dyDescent="0.25">
      <c r="A8" s="55">
        <v>0.5</v>
      </c>
      <c r="B8" s="214"/>
      <c r="C8" s="97"/>
      <c r="E8" s="23"/>
    </row>
    <row r="9" spans="1:11" x14ac:dyDescent="0.25">
      <c r="A9" s="55">
        <v>1</v>
      </c>
      <c r="B9" s="214"/>
      <c r="C9" s="97"/>
      <c r="E9" s="23"/>
      <c r="H9" s="24"/>
      <c r="I9" s="24"/>
      <c r="J9" s="24"/>
    </row>
    <row r="10" spans="1:11" x14ac:dyDescent="0.25">
      <c r="A10" s="55">
        <v>1.5</v>
      </c>
      <c r="B10" s="214"/>
      <c r="C10" s="97"/>
      <c r="H10" s="24"/>
      <c r="I10" s="24"/>
      <c r="J10" s="24"/>
    </row>
    <row r="11" spans="1:11" x14ac:dyDescent="0.25">
      <c r="A11" s="55">
        <v>2</v>
      </c>
      <c r="B11" s="214"/>
      <c r="C11" s="97"/>
      <c r="H11" s="24"/>
      <c r="I11" s="34"/>
      <c r="J11" s="34"/>
    </row>
    <row r="12" spans="1:11" x14ac:dyDescent="0.25">
      <c r="A12" s="55">
        <v>2.5</v>
      </c>
      <c r="B12" s="214"/>
      <c r="C12" s="97"/>
      <c r="H12" s="24"/>
      <c r="I12" s="34"/>
      <c r="J12" s="34"/>
    </row>
    <row r="13" spans="1:11" x14ac:dyDescent="0.25">
      <c r="A13" s="55">
        <v>5</v>
      </c>
      <c r="B13" s="214"/>
      <c r="C13" s="97"/>
      <c r="H13" s="24"/>
      <c r="I13" s="34"/>
      <c r="J13" s="34"/>
    </row>
    <row r="14" spans="1:11" x14ac:dyDescent="0.25">
      <c r="A14" s="55">
        <v>10</v>
      </c>
      <c r="B14" s="214"/>
      <c r="C14" s="97"/>
      <c r="H14" s="24"/>
      <c r="I14" s="34"/>
      <c r="J14" s="34"/>
    </row>
    <row r="15" spans="1:11" x14ac:dyDescent="0.25">
      <c r="A15" s="55">
        <v>15</v>
      </c>
      <c r="B15" s="214"/>
      <c r="C15" s="97"/>
      <c r="D15" s="23"/>
      <c r="I15" s="24"/>
      <c r="J15" s="34"/>
      <c r="K15" s="34"/>
    </row>
    <row r="16" spans="1:11" x14ac:dyDescent="0.25">
      <c r="A16" s="55">
        <v>20</v>
      </c>
      <c r="B16" s="214"/>
      <c r="C16" s="97"/>
      <c r="D16" s="23"/>
      <c r="I16" s="24"/>
      <c r="J16" s="34"/>
      <c r="K16" s="34"/>
    </row>
    <row r="17" spans="1:12" x14ac:dyDescent="0.25">
      <c r="A17" s="55">
        <v>25</v>
      </c>
      <c r="B17" s="214"/>
      <c r="C17" s="97"/>
      <c r="D17" s="23"/>
      <c r="I17" s="24"/>
      <c r="J17" s="34"/>
      <c r="K17" s="34"/>
    </row>
    <row r="18" spans="1:12" x14ac:dyDescent="0.25">
      <c r="B18" s="6" t="s">
        <v>22</v>
      </c>
      <c r="C18" s="6" t="s">
        <v>23</v>
      </c>
      <c r="D18" s="47"/>
      <c r="F18" s="6"/>
      <c r="G18" s="6"/>
      <c r="K18" s="24"/>
      <c r="L18" s="34"/>
    </row>
    <row r="19" spans="1:12" x14ac:dyDescent="0.25">
      <c r="A19" s="62" t="s">
        <v>35</v>
      </c>
      <c r="B19" s="56" t="e">
        <f>SLOPE(C3:C17,B3:B17)</f>
        <v>#DIV/0!</v>
      </c>
      <c r="C19" s="74" t="e">
        <f>LINEST(C3:C17,B3:B17,FALSE,FALSE)</f>
        <v>#VALUE!</v>
      </c>
      <c r="D19" s="74"/>
      <c r="E19" s="53"/>
      <c r="F19" s="56"/>
      <c r="G19" s="58"/>
      <c r="K19" s="24"/>
      <c r="L19" s="34"/>
    </row>
    <row r="20" spans="1:12" x14ac:dyDescent="0.25">
      <c r="A20" s="62" t="s">
        <v>36</v>
      </c>
      <c r="B20" s="56" t="e">
        <f>INTERCEPT(C3:C17,B3:B17)</f>
        <v>#DIV/0!</v>
      </c>
      <c r="C20" s="47"/>
      <c r="D20" s="66"/>
      <c r="E20" s="53"/>
      <c r="F20" s="56"/>
      <c r="G20" s="47"/>
      <c r="K20" s="24"/>
      <c r="L20" s="34"/>
    </row>
    <row r="21" spans="1:12" ht="17.25" x14ac:dyDescent="0.25">
      <c r="A21" s="53" t="s">
        <v>34</v>
      </c>
      <c r="B21" s="57" t="e">
        <f>RSQ(C3:C17,B3:B17)</f>
        <v>#DIV/0!</v>
      </c>
      <c r="C21" s="45"/>
      <c r="D21" s="49"/>
      <c r="E21" s="53"/>
      <c r="F21" s="57"/>
      <c r="G21" s="45"/>
      <c r="K21" s="24"/>
      <c r="L21" s="34"/>
    </row>
    <row r="22" spans="1:12" x14ac:dyDescent="0.25">
      <c r="A22" s="53"/>
      <c r="C22" s="45"/>
      <c r="D22" s="49"/>
      <c r="K22" s="24"/>
      <c r="L22" s="24"/>
    </row>
    <row r="23" spans="1:12" x14ac:dyDescent="0.25">
      <c r="A23" s="53"/>
      <c r="B23" s="57"/>
      <c r="C23" s="45"/>
      <c r="D23" s="49"/>
      <c r="K23" s="24"/>
      <c r="L23" s="24"/>
    </row>
    <row r="24" spans="1:12" x14ac:dyDescent="0.25">
      <c r="B24" s="45"/>
      <c r="C24" s="45"/>
      <c r="D24" s="49"/>
      <c r="K24" s="24"/>
      <c r="L24" s="24"/>
    </row>
    <row r="25" spans="1:12" x14ac:dyDescent="0.25">
      <c r="B25" s="6"/>
      <c r="C25" s="45"/>
      <c r="D25" s="45"/>
      <c r="K25" s="24"/>
      <c r="L25" s="24"/>
    </row>
    <row r="26" spans="1:12" x14ac:dyDescent="0.25">
      <c r="B26" s="47"/>
      <c r="C26" s="45"/>
      <c r="D26" s="49"/>
      <c r="K26" s="24"/>
      <c r="L26" s="24"/>
    </row>
    <row r="27" spans="1:12" x14ac:dyDescent="0.25">
      <c r="B27" s="45"/>
      <c r="C27" s="45"/>
      <c r="D27" s="45"/>
      <c r="K27" s="24"/>
      <c r="L27" s="24"/>
    </row>
    <row r="28" spans="1:12" x14ac:dyDescent="0.25">
      <c r="B28" s="47"/>
      <c r="C28" s="47"/>
      <c r="D28" s="47"/>
      <c r="K28" s="24"/>
      <c r="L28" s="24"/>
    </row>
    <row r="29" spans="1:12" x14ac:dyDescent="0.25">
      <c r="B29" s="48"/>
      <c r="C29" s="47"/>
      <c r="D29" s="45"/>
      <c r="K29" s="24"/>
      <c r="L29" s="24"/>
    </row>
    <row r="30" spans="1:12" x14ac:dyDescent="0.25">
      <c r="B30" s="45"/>
      <c r="C30" s="45"/>
      <c r="D30" s="45"/>
      <c r="K30" s="24"/>
      <c r="L30" s="24"/>
    </row>
    <row r="31" spans="1:12" x14ac:dyDescent="0.25">
      <c r="B31" s="45"/>
      <c r="C31" s="45"/>
      <c r="D31" s="45"/>
      <c r="K31" s="24"/>
      <c r="L31" s="24"/>
    </row>
    <row r="32" spans="1:12" x14ac:dyDescent="0.25">
      <c r="B32" s="45"/>
      <c r="C32" s="45"/>
      <c r="D32" s="45"/>
      <c r="K32" s="24"/>
      <c r="L32" s="24"/>
    </row>
    <row r="33" spans="2:12" x14ac:dyDescent="0.25">
      <c r="B33" s="45"/>
      <c r="C33" s="45"/>
      <c r="D33" s="45"/>
      <c r="K33" s="24"/>
      <c r="L33" s="24"/>
    </row>
    <row r="34" spans="2:12" x14ac:dyDescent="0.25">
      <c r="B34" s="45"/>
      <c r="C34" s="45"/>
      <c r="D34" s="45"/>
      <c r="K34" s="24"/>
      <c r="L34" s="24"/>
    </row>
    <row r="35" spans="2:12" x14ac:dyDescent="0.25">
      <c r="B35" s="45"/>
      <c r="C35" s="45"/>
      <c r="D35" s="45"/>
      <c r="K35" s="24"/>
      <c r="L35" s="24"/>
    </row>
    <row r="36" spans="2:12" x14ac:dyDescent="0.25">
      <c r="B36" s="45"/>
      <c r="C36" s="45"/>
      <c r="D36" s="45"/>
      <c r="K36" s="24"/>
      <c r="L36" s="24"/>
    </row>
    <row r="37" spans="2:12" x14ac:dyDescent="0.25">
      <c r="B37" s="45"/>
      <c r="C37" s="45"/>
      <c r="D37" s="45"/>
      <c r="K37" s="24"/>
      <c r="L37" s="24"/>
    </row>
    <row r="38" spans="2:12" x14ac:dyDescent="0.25">
      <c r="B38" s="45"/>
      <c r="C38" s="45"/>
      <c r="D38" s="45"/>
      <c r="K38" s="24"/>
      <c r="L38" s="24"/>
    </row>
    <row r="39" spans="2:12" x14ac:dyDescent="0.25">
      <c r="B39" s="45"/>
      <c r="C39" s="45"/>
      <c r="D39" s="45"/>
      <c r="K39" s="24"/>
      <c r="L39" s="24"/>
    </row>
    <row r="40" spans="2:12" x14ac:dyDescent="0.25">
      <c r="B40" s="45"/>
      <c r="C40" s="45"/>
      <c r="D40" s="45"/>
      <c r="K40" s="24"/>
      <c r="L40" s="24"/>
    </row>
    <row r="41" spans="2:12" x14ac:dyDescent="0.25">
      <c r="B41" s="45"/>
      <c r="C41" s="45"/>
      <c r="D41" s="45"/>
      <c r="K41" s="24"/>
      <c r="L41" s="24"/>
    </row>
    <row r="42" spans="2:12" x14ac:dyDescent="0.25">
      <c r="B42" s="45"/>
      <c r="C42" s="45"/>
      <c r="D42" s="45"/>
      <c r="K42" s="24"/>
      <c r="L42" s="24"/>
    </row>
    <row r="43" spans="2:12" x14ac:dyDescent="0.25">
      <c r="B43" s="45"/>
      <c r="C43" s="45"/>
      <c r="D43" s="45"/>
      <c r="K43" s="24"/>
      <c r="L43" s="24"/>
    </row>
    <row r="44" spans="2:12" x14ac:dyDescent="0.25">
      <c r="B44" s="45"/>
      <c r="C44" s="45"/>
      <c r="D44" s="45"/>
      <c r="K44" s="24"/>
      <c r="L44" s="24"/>
    </row>
    <row r="45" spans="2:12" x14ac:dyDescent="0.25">
      <c r="B45" s="45"/>
      <c r="C45" s="45"/>
      <c r="D45" s="45"/>
      <c r="K45" s="24"/>
      <c r="L45" s="24"/>
    </row>
    <row r="46" spans="2:12" x14ac:dyDescent="0.25">
      <c r="B46" s="6"/>
      <c r="C46" s="6"/>
      <c r="D46" s="45"/>
      <c r="K46" s="24"/>
      <c r="L46" s="24"/>
    </row>
  </sheetData>
  <pageMargins left="0.7" right="0.7" top="0.75" bottom="0.75" header="0.3" footer="0.3"/>
  <pageSetup paperSize="9" scale="10" fitToWidth="0"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19</vt:i4>
      </vt:variant>
    </vt:vector>
  </HeadingPairs>
  <TitlesOfParts>
    <vt:vector size="19" baseType="lpstr">
      <vt:lpstr>General Instructions</vt:lpstr>
      <vt:lpstr>Lab Info</vt:lpstr>
      <vt:lpstr>Final Results</vt:lpstr>
      <vt:lpstr>Data for calib. SM A</vt:lpstr>
      <vt:lpstr>Calcs. for calib. SM A</vt:lpstr>
      <vt:lpstr>Data for calib. SM B</vt:lpstr>
      <vt:lpstr>Calcs. for calib. SM B</vt:lpstr>
      <vt:lpstr>Calibration Curves</vt:lpstr>
      <vt:lpstr>Calib. Curve I.S (Optional)</vt:lpstr>
      <vt:lpstr>Sample1</vt:lpstr>
      <vt:lpstr>Sample2</vt:lpstr>
      <vt:lpstr>Sample3</vt:lpstr>
      <vt:lpstr>Sample4</vt:lpstr>
      <vt:lpstr>Sample5</vt:lpstr>
      <vt:lpstr>Sample6</vt:lpstr>
      <vt:lpstr>Sample7</vt:lpstr>
      <vt:lpstr>Sample8</vt:lpstr>
      <vt:lpstr>Sample9</vt:lpstr>
      <vt:lpstr>Sample10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TGT DLGG</dc:creator>
  <cp:lastModifiedBy>Tullia Gallina Toschi</cp:lastModifiedBy>
  <cp:lastPrinted>2019-08-26T10:46:42Z</cp:lastPrinted>
  <dcterms:created xsi:type="dcterms:W3CDTF">2017-06-27T07:35:47Z</dcterms:created>
  <dcterms:modified xsi:type="dcterms:W3CDTF">2025-11-04T14:02:47Z</dcterms:modified>
</cp:coreProperties>
</file>