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charts/chart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drawings/drawing16.xml" ContentType="application/vnd.openxmlformats-officedocument.drawing+xml"/>
  <Override PartName="/xl/comments2.xml" ContentType="application/vnd.openxmlformats-officedocument.spreadsheetml.comments+xml"/>
  <Override PartName="/xl/charts/chart9.xml" ContentType="application/vnd.openxmlformats-officedocument.drawingml.chart+xml"/>
  <Override PartName="/xl/drawings/drawing17.xml" ContentType="application/vnd.openxmlformats-officedocument.drawingml.chartshapes+xml"/>
  <Override PartName="/xl/charts/chart10.xml" ContentType="application/vnd.openxmlformats-officedocument.drawingml.chart+xml"/>
  <Override PartName="/xl/drawings/drawing18.xml" ContentType="application/vnd.openxmlformats-officedocument.drawingml.chartshapes+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omments3.xml" ContentType="application/vnd.openxmlformats-officedocument.spreadsheetml.comments+xml"/>
  <Override PartName="/xl/charts/chart12.xml" ContentType="application/vnd.openxmlformats-officedocument.drawingml.chart+xml"/>
  <Override PartName="/xl/drawings/drawing21.xml" ContentType="application/vnd.openxmlformats-officedocument.drawingml.chartshapes+xml"/>
  <Override PartName="/xl/charts/chart13.xml" ContentType="application/vnd.openxmlformats-officedocument.drawingml.chart+xml"/>
  <Override PartName="/xl/drawings/drawing22.xml" ContentType="application/vnd.openxmlformats-officedocument.drawingml.chartshapes+xml"/>
  <Override PartName="/xl/charts/chart14.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omments4.xml" ContentType="application/vnd.openxmlformats-officedocument.spreadsheetml.comments+xml"/>
  <Override PartName="/xl/charts/chart15.xml" ContentType="application/vnd.openxmlformats-officedocument.drawingml.chart+xml"/>
  <Override PartName="/xl/drawings/drawing25.xml" ContentType="application/vnd.openxmlformats-officedocument.drawingml.chartshapes+xml"/>
  <Override PartName="/xl/charts/chart16.xml" ContentType="application/vnd.openxmlformats-officedocument.drawingml.chart+xml"/>
  <Override PartName="/xl/drawings/drawing26.xml" ContentType="application/vnd.openxmlformats-officedocument.drawingml.chartshapes+xml"/>
  <Override PartName="/xl/charts/chart17.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omments5.xml" ContentType="application/vnd.openxmlformats-officedocument.spreadsheetml.comments+xml"/>
  <Override PartName="/xl/charts/chart18.xml" ContentType="application/vnd.openxmlformats-officedocument.drawingml.chart+xml"/>
  <Override PartName="/xl/drawings/drawing29.xml" ContentType="application/vnd.openxmlformats-officedocument.drawingml.chartshapes+xml"/>
  <Override PartName="/xl/charts/chart19.xml" ContentType="application/vnd.openxmlformats-officedocument.drawingml.chart+xml"/>
  <Override PartName="/xl/drawings/drawing30.xml" ContentType="application/vnd.openxmlformats-officedocument.drawingml.chartshapes+xml"/>
  <Override PartName="/xl/charts/chart20.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omments6.xml" ContentType="application/vnd.openxmlformats-officedocument.spreadsheetml.comments+xml"/>
  <Override PartName="/xl/charts/chart21.xml" ContentType="application/vnd.openxmlformats-officedocument.drawingml.chart+xml"/>
  <Override PartName="/xl/drawings/drawing33.xml" ContentType="application/vnd.openxmlformats-officedocument.drawingml.chartshapes+xml"/>
  <Override PartName="/xl/charts/chart22.xml" ContentType="application/vnd.openxmlformats-officedocument.drawingml.chart+xml"/>
  <Override PartName="/xl/drawings/drawing34.xml" ContentType="application/vnd.openxmlformats-officedocument.drawingml.chartshapes+xml"/>
  <Override PartName="/xl/charts/chart23.xml" ContentType="application/vnd.openxmlformats-officedocument.drawingml.chart+xml"/>
  <Override PartName="/xl/drawings/drawing3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Docs\_Desktop\MADRID BRUSSELLS CODEX\IOC EWG SENSORY ACCREDITATION - DOC14\EWG ACCRED SEPTEMBER 2022\"/>
    </mc:Choice>
  </mc:AlternateContent>
  <xr:revisionPtr revIDLastSave="0" documentId="8_{9B6B8558-B15D-4208-9B79-6DA023388A68}" xr6:coauthVersionLast="47" xr6:coauthVersionMax="47" xr10:uidLastSave="{00000000-0000-0000-0000-000000000000}"/>
  <bookViews>
    <workbookView xWindow="-120" yWindow="-120" windowWidth="20730" windowHeight="11160" xr2:uid="{00000000-000D-0000-FFFF-FFFF00000000}"/>
  </bookViews>
  <sheets>
    <sheet name="1 PANEL DATA DOUBLE SAMPLES" sheetId="26" r:id="rId1"/>
    <sheet name="1a PANEL CHART PN" sheetId="27" r:id="rId2"/>
    <sheet name="1b PANEL CHART En" sheetId="24" r:id="rId3"/>
    <sheet name="2 PANEL DATA REF SAMPLES" sheetId="25" r:id="rId4"/>
    <sheet name="2a PANEL CHART DN" sheetId="28" r:id="rId5"/>
    <sheet name="2b PANEL CHART Z-SCORE " sheetId="32" r:id="rId6"/>
    <sheet name="FORMULAS INDEXES" sheetId="21" r:id="rId7"/>
    <sheet name="3 X CHART EVOO" sheetId="33" r:id="rId8"/>
    <sheet name="3 X CHART VOO" sheetId="34" r:id="rId9"/>
    <sheet name="3 X CHART OVOO" sheetId="35" r:id="rId10"/>
    <sheet name="3 X CHART LOO IOC" sheetId="36" r:id="rId11"/>
    <sheet name="3 X CHART LOO EU" sheetId="37" r:id="rId12"/>
  </sheets>
  <definedNames>
    <definedName name="BPData" localSheetId="0">#REF!</definedName>
    <definedName name="BPData" localSheetId="1">#REF!</definedName>
    <definedName name="BPData" localSheetId="3">#REF!</definedName>
    <definedName name="BPData" localSheetId="4">#REF!</definedName>
    <definedName name="BPData" localSheetId="5">#REF!</definedName>
    <definedName name="BPData">#REF!</definedName>
    <definedName name="BPDato" localSheetId="0">#REF!</definedName>
    <definedName name="BPDato" localSheetId="1">#REF!</definedName>
    <definedName name="BPDato" localSheetId="3">#REF!</definedName>
    <definedName name="BPDato" localSheetId="4">#REF!</definedName>
    <definedName name="BPDato" localSheetId="5">#REF!</definedName>
    <definedName name="BPDato">#REF!</definedName>
    <definedName name="CHART" localSheetId="5">#REF!</definedName>
    <definedName name="CHART">#REF!</definedName>
    <definedName name="Conf_Interv" localSheetId="0">#REF!</definedName>
    <definedName name="Conf_Interv" localSheetId="1">#REF!</definedName>
    <definedName name="Conf_Interv" localSheetId="3">#REF!</definedName>
    <definedName name="Conf_Interv" localSheetId="4">#REF!</definedName>
    <definedName name="Conf_Interv" localSheetId="5">#REF!</definedName>
    <definedName name="Conf_Interv">#REF!</definedName>
    <definedName name="data" localSheetId="0">#REF!</definedName>
    <definedName name="data" localSheetId="1">#REF!</definedName>
    <definedName name="data" localSheetId="3">#REF!</definedName>
    <definedName name="data" localSheetId="4">#REF!</definedName>
    <definedName name="data" localSheetId="5">#REF!</definedName>
    <definedName name="data">#REF!</definedName>
    <definedName name="EFI" localSheetId="5">#REF!</definedName>
    <definedName name="EFI">#REF!</definedName>
    <definedName name="FQ" localSheetId="0">#REF!</definedName>
    <definedName name="FQ" localSheetId="1">#REF!</definedName>
    <definedName name="FQ" localSheetId="3">#REF!</definedName>
    <definedName name="FQ" localSheetId="4">#REF!</definedName>
    <definedName name="FQ" localSheetId="5">#REF!</definedName>
    <definedName name="FQ">#REF!</definedName>
    <definedName name="ILF" localSheetId="0">#REF!</definedName>
    <definedName name="ILF" localSheetId="1">#REF!</definedName>
    <definedName name="ILF" localSheetId="3">#REF!</definedName>
    <definedName name="ILF" localSheetId="4">#REF!</definedName>
    <definedName name="ILF" localSheetId="5">#REF!</definedName>
    <definedName name="ILF">#REF!</definedName>
    <definedName name="IQ" localSheetId="0">#REF!</definedName>
    <definedName name="IQ" localSheetId="1">#REF!</definedName>
    <definedName name="IQ" localSheetId="3">#REF!</definedName>
    <definedName name="IQ" localSheetId="4">#REF!</definedName>
    <definedName name="IQ" localSheetId="5">#REF!</definedName>
    <definedName name="IQ">#REF!</definedName>
    <definedName name="IUF" localSheetId="0">#REF!</definedName>
    <definedName name="IUF" localSheetId="1">#REF!</definedName>
    <definedName name="IUF" localSheetId="3">#REF!</definedName>
    <definedName name="IUF" localSheetId="4">#REF!</definedName>
    <definedName name="IUF" localSheetId="5">#REF!</definedName>
    <definedName name="IUF">#REF!</definedName>
    <definedName name="LW" localSheetId="0">#REF!</definedName>
    <definedName name="LW" localSheetId="1">#REF!</definedName>
    <definedName name="LW" localSheetId="3">#REF!</definedName>
    <definedName name="LW" localSheetId="4">#REF!</definedName>
    <definedName name="LW" localSheetId="5">#REF!</definedName>
    <definedName name="LW">#REF!</definedName>
    <definedName name="Lwhisk" localSheetId="0">#REF!</definedName>
    <definedName name="Lwhisk" localSheetId="1">#REF!</definedName>
    <definedName name="Lwhisk" localSheetId="3">#REF!</definedName>
    <definedName name="Lwhisk" localSheetId="4">#REF!</definedName>
    <definedName name="Lwhisk" localSheetId="5">#REF!</definedName>
    <definedName name="Lwhisk">#REF!</definedName>
    <definedName name="MAX" localSheetId="0">#REF!</definedName>
    <definedName name="MAX" localSheetId="1">#REF!</definedName>
    <definedName name="MAX" localSheetId="3">#REF!</definedName>
    <definedName name="MAX" localSheetId="4">#REF!</definedName>
    <definedName name="MAX" localSheetId="5">#REF!</definedName>
    <definedName name="MAX">#REF!</definedName>
    <definedName name="MED" localSheetId="0">#REF!</definedName>
    <definedName name="MED" localSheetId="1">#REF!</definedName>
    <definedName name="MED" localSheetId="3">#REF!</definedName>
    <definedName name="MED" localSheetId="4">#REF!</definedName>
    <definedName name="MED" localSheetId="5">#REF!</definedName>
    <definedName name="MED">#REF!</definedName>
    <definedName name="MIN" localSheetId="0">#REF!</definedName>
    <definedName name="MIN" localSheetId="1">#REF!</definedName>
    <definedName name="MIN" localSheetId="3">#REF!</definedName>
    <definedName name="MIN" localSheetId="4">#REF!</definedName>
    <definedName name="MIN" localSheetId="5">#REF!</definedName>
    <definedName name="MIN">#REF!</definedName>
    <definedName name="OLF" localSheetId="0">#REF!</definedName>
    <definedName name="OLF" localSheetId="1">#REF!</definedName>
    <definedName name="OLF" localSheetId="3">#REF!</definedName>
    <definedName name="OLF" localSheetId="4">#REF!</definedName>
    <definedName name="OLF" localSheetId="5">#REF!</definedName>
    <definedName name="OLF">#REF!</definedName>
    <definedName name="OUF" localSheetId="0">#REF!</definedName>
    <definedName name="OUF" localSheetId="1">#REF!</definedName>
    <definedName name="OUF" localSheetId="3">#REF!</definedName>
    <definedName name="OUF" localSheetId="4">#REF!</definedName>
    <definedName name="OUF" localSheetId="5">#REF!</definedName>
    <definedName name="OUF">#REF!</definedName>
    <definedName name="_xlnm.Print_Area" localSheetId="0">'1 PANEL DATA DOUBLE SAMPLES'!$A$1:$AB$59</definedName>
    <definedName name="_xlnm.Print_Area" localSheetId="1">'1a PANEL CHART PN'!$A$1:$S$52</definedName>
    <definedName name="_xlnm.Print_Area" localSheetId="2">'1b PANEL CHART En'!$A$1:$R$52</definedName>
    <definedName name="_xlnm.Print_Area" localSheetId="4">'2a PANEL CHART DN'!$A$1:$S$52</definedName>
    <definedName name="_xlnm.Print_Area" localSheetId="5">'2b PANEL CHART Z-SCORE '!$A$2:$S$51</definedName>
    <definedName name="_xlnm.Print_Area" localSheetId="7">'3 X CHART EVOO'!$A$1:$L$50</definedName>
    <definedName name="_xlnm.Print_Area" localSheetId="11">'3 X CHART LOO EU'!$A$1:$L$50</definedName>
    <definedName name="_xlnm.Print_Area" localSheetId="10">'3 X CHART LOO IOC'!$A$1:$K$50</definedName>
    <definedName name="_xlnm.Print_Area" localSheetId="8">'3 X CHART VOO'!$A$1:$Q$50</definedName>
    <definedName name="Student" localSheetId="0">#REF!</definedName>
    <definedName name="Student" localSheetId="1">#REF!</definedName>
    <definedName name="Student" localSheetId="3">#REF!</definedName>
    <definedName name="Student" localSheetId="4">#REF!</definedName>
    <definedName name="Student" localSheetId="5">#REF!</definedName>
    <definedName name="Student">#REF!</definedName>
    <definedName name="TQ" localSheetId="0">#REF!</definedName>
    <definedName name="TQ" localSheetId="1">#REF!</definedName>
    <definedName name="TQ" localSheetId="3">#REF!</definedName>
    <definedName name="TQ" localSheetId="4">#REF!</definedName>
    <definedName name="TQ" localSheetId="5">#REF!</definedName>
    <definedName name="TQ">#REF!</definedName>
    <definedName name="UW" localSheetId="0">#REF!</definedName>
    <definedName name="UW" localSheetId="1">#REF!</definedName>
    <definedName name="UW" localSheetId="3">#REF!</definedName>
    <definedName name="UW" localSheetId="4">#REF!</definedName>
    <definedName name="UW" localSheetId="5">#REF!</definedName>
    <definedName name="UW">#REF!</definedName>
    <definedName name="Uwhisk" localSheetId="0">#REF!</definedName>
    <definedName name="Uwhisk" localSheetId="1">#REF!</definedName>
    <definedName name="Uwhisk" localSheetId="3">#REF!</definedName>
    <definedName name="Uwhisk" localSheetId="4">#REF!</definedName>
    <definedName name="Uwhisk" localSheetId="5">#REF!</definedName>
    <definedName name="Uwhisk">#REF!</definedName>
    <definedName name="XXXXXXX" localSheetId="5">#REF!</definedName>
    <definedName name="XXXXXXX">#REF!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 i="37" l="1"/>
  <c r="A1" i="36"/>
  <c r="A1" i="35"/>
  <c r="A1" i="34"/>
  <c r="A1" i="33"/>
  <c r="P20" i="26" l="1"/>
  <c r="R21" i="26"/>
  <c r="L57" i="25"/>
  <c r="L56" i="25"/>
  <c r="L55" i="25"/>
  <c r="L54" i="25"/>
  <c r="L53" i="25"/>
  <c r="L52" i="25"/>
  <c r="L51" i="25"/>
  <c r="L50" i="25"/>
  <c r="L49" i="25"/>
  <c r="L48" i="25"/>
  <c r="L47" i="25"/>
  <c r="L46" i="25"/>
  <c r="L45" i="25"/>
  <c r="L44" i="25"/>
  <c r="L43" i="25"/>
  <c r="L42" i="25"/>
  <c r="L41" i="25"/>
  <c r="L40" i="25"/>
  <c r="L39" i="25"/>
  <c r="L38" i="25"/>
  <c r="L37" i="25"/>
  <c r="L36" i="25"/>
  <c r="L35" i="25"/>
  <c r="L34" i="25"/>
  <c r="L33" i="25"/>
  <c r="L32" i="25"/>
  <c r="L31" i="25"/>
  <c r="L30" i="25"/>
  <c r="L29" i="25"/>
  <c r="L28" i="25"/>
  <c r="L27" i="25"/>
  <c r="L26" i="25"/>
  <c r="L25" i="25"/>
  <c r="L24" i="25"/>
  <c r="L23" i="25"/>
  <c r="L22" i="25"/>
  <c r="L21" i="25"/>
  <c r="L20" i="25"/>
  <c r="L19" i="25"/>
  <c r="L18" i="25"/>
  <c r="L17" i="25"/>
  <c r="L16"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17" i="25"/>
  <c r="G16" i="25"/>
  <c r="C4" i="37" l="1"/>
  <c r="C4" i="36"/>
  <c r="C4" i="34"/>
  <c r="C4" i="33"/>
  <c r="H44" i="37" l="1"/>
  <c r="I44" i="37" s="1"/>
  <c r="H43" i="37"/>
  <c r="G43" i="37" s="1"/>
  <c r="H42" i="37"/>
  <c r="H41" i="37"/>
  <c r="G41" i="37" s="1"/>
  <c r="H40" i="37"/>
  <c r="H39" i="37"/>
  <c r="G39" i="37"/>
  <c r="H38" i="37"/>
  <c r="F38" i="37" s="1"/>
  <c r="H37" i="37"/>
  <c r="G37" i="37"/>
  <c r="H36" i="37"/>
  <c r="G36" i="37" s="1"/>
  <c r="H35" i="37"/>
  <c r="J35" i="37" s="1"/>
  <c r="H34" i="37"/>
  <c r="H33" i="37"/>
  <c r="G33" i="37" s="1"/>
  <c r="H32" i="37"/>
  <c r="I32" i="37" s="1"/>
  <c r="G32" i="37"/>
  <c r="H31" i="37"/>
  <c r="G31" i="37"/>
  <c r="H30" i="37"/>
  <c r="G30" i="37" s="1"/>
  <c r="H29" i="37"/>
  <c r="G29" i="37"/>
  <c r="H28" i="37"/>
  <c r="H27" i="37"/>
  <c r="G27" i="37" s="1"/>
  <c r="H26" i="37"/>
  <c r="I26" i="37" s="1"/>
  <c r="H25" i="37"/>
  <c r="G25" i="37" s="1"/>
  <c r="H24" i="37"/>
  <c r="F24" i="37" s="1"/>
  <c r="H23" i="37"/>
  <c r="G23" i="37" s="1"/>
  <c r="H22" i="37"/>
  <c r="J22" i="37" s="1"/>
  <c r="H21" i="37"/>
  <c r="G21" i="37"/>
  <c r="H20" i="37"/>
  <c r="H19" i="37"/>
  <c r="G19" i="37" s="1"/>
  <c r="H18" i="37"/>
  <c r="H17" i="37"/>
  <c r="H16" i="37"/>
  <c r="I16" i="37" s="1"/>
  <c r="H15" i="37"/>
  <c r="H48" i="37" s="1"/>
  <c r="H14" i="37"/>
  <c r="H47" i="37" s="1"/>
  <c r="H13" i="37"/>
  <c r="G13" i="37" s="1"/>
  <c r="H12" i="37"/>
  <c r="I12" i="37" s="1"/>
  <c r="J11" i="37"/>
  <c r="I11" i="37"/>
  <c r="G11" i="37"/>
  <c r="F11" i="37"/>
  <c r="G44" i="36"/>
  <c r="F44" i="36" s="1"/>
  <c r="G43" i="36"/>
  <c r="F43" i="36"/>
  <c r="G42" i="36"/>
  <c r="G41" i="36"/>
  <c r="F41" i="36" s="1"/>
  <c r="G40" i="36"/>
  <c r="F40" i="36" s="1"/>
  <c r="G39" i="36"/>
  <c r="G38" i="36"/>
  <c r="I38" i="36" s="1"/>
  <c r="G37" i="36"/>
  <c r="I37" i="36" s="1"/>
  <c r="G36" i="36"/>
  <c r="F36" i="36" s="1"/>
  <c r="G35" i="36"/>
  <c r="F35" i="36" s="1"/>
  <c r="G34" i="36"/>
  <c r="G33" i="36"/>
  <c r="F33" i="36" s="1"/>
  <c r="G32" i="36"/>
  <c r="E32" i="36" s="1"/>
  <c r="G31" i="36"/>
  <c r="F31" i="36" s="1"/>
  <c r="G30" i="36"/>
  <c r="I30" i="36" s="1"/>
  <c r="G29" i="36"/>
  <c r="F29" i="36" s="1"/>
  <c r="G28" i="36"/>
  <c r="F28" i="36"/>
  <c r="G27" i="36"/>
  <c r="F27" i="36" s="1"/>
  <c r="G26" i="36"/>
  <c r="I26" i="36"/>
  <c r="G25" i="36"/>
  <c r="F25" i="36" s="1"/>
  <c r="G24" i="36"/>
  <c r="F24" i="36"/>
  <c r="G23" i="36"/>
  <c r="F23" i="36" s="1"/>
  <c r="G22" i="36"/>
  <c r="I22" i="36" s="1"/>
  <c r="G21" i="36"/>
  <c r="F21" i="36" s="1"/>
  <c r="G20" i="36"/>
  <c r="F20" i="36" s="1"/>
  <c r="G19" i="36"/>
  <c r="F19" i="36" s="1"/>
  <c r="G18" i="36"/>
  <c r="E18" i="36" s="1"/>
  <c r="G17" i="36"/>
  <c r="F17" i="36" s="1"/>
  <c r="G16" i="36"/>
  <c r="G15" i="36"/>
  <c r="F15" i="36" s="1"/>
  <c r="G14" i="36"/>
  <c r="I14" i="36" s="1"/>
  <c r="G13" i="36"/>
  <c r="F13" i="36" s="1"/>
  <c r="G12" i="36"/>
  <c r="H12" i="36" s="1"/>
  <c r="I11" i="36"/>
  <c r="H11" i="36"/>
  <c r="F11" i="36"/>
  <c r="E11" i="36"/>
  <c r="H44" i="35"/>
  <c r="I44" i="35" s="1"/>
  <c r="G44" i="35"/>
  <c r="H43" i="35"/>
  <c r="H42" i="35"/>
  <c r="I42" i="35" s="1"/>
  <c r="H41" i="35"/>
  <c r="G41" i="35"/>
  <c r="H40" i="35"/>
  <c r="G40" i="35" s="1"/>
  <c r="H39" i="35"/>
  <c r="I39" i="35" s="1"/>
  <c r="G39" i="35"/>
  <c r="H38" i="35"/>
  <c r="I38" i="35" s="1"/>
  <c r="H37" i="35"/>
  <c r="G37" i="35" s="1"/>
  <c r="H36" i="35"/>
  <c r="I36" i="35" s="1"/>
  <c r="H35" i="35"/>
  <c r="I35" i="35" s="1"/>
  <c r="G35" i="35"/>
  <c r="H34" i="35"/>
  <c r="I34" i="35" s="1"/>
  <c r="H33" i="35"/>
  <c r="G33" i="35" s="1"/>
  <c r="H32" i="35"/>
  <c r="H31" i="35"/>
  <c r="I31" i="35" s="1"/>
  <c r="H30" i="35"/>
  <c r="G30" i="35" s="1"/>
  <c r="H29" i="35"/>
  <c r="I29" i="35" s="1"/>
  <c r="I28" i="35"/>
  <c r="H28" i="35"/>
  <c r="G28" i="35"/>
  <c r="H27" i="35"/>
  <c r="G27" i="35" s="1"/>
  <c r="H26" i="35"/>
  <c r="F26" i="35" s="1"/>
  <c r="H25" i="35"/>
  <c r="G25" i="35"/>
  <c r="H24" i="35"/>
  <c r="H23" i="35"/>
  <c r="I23" i="35" s="1"/>
  <c r="H22" i="35"/>
  <c r="H21" i="35"/>
  <c r="G21" i="35" s="1"/>
  <c r="H20" i="35"/>
  <c r="H19" i="35"/>
  <c r="I19" i="35" s="1"/>
  <c r="H18" i="35"/>
  <c r="I18" i="35" s="1"/>
  <c r="H17" i="35"/>
  <c r="I17" i="35" s="1"/>
  <c r="H16" i="35"/>
  <c r="I16" i="35" s="1"/>
  <c r="G16" i="35"/>
  <c r="I15" i="35"/>
  <c r="H15" i="35"/>
  <c r="H48" i="35" s="1"/>
  <c r="H14" i="35"/>
  <c r="H47" i="35" s="1"/>
  <c r="I47" i="35" s="1"/>
  <c r="H13" i="35"/>
  <c r="I12" i="35"/>
  <c r="H12" i="35"/>
  <c r="G12" i="35"/>
  <c r="J11" i="35"/>
  <c r="I11" i="35"/>
  <c r="G11" i="35"/>
  <c r="F11" i="35"/>
  <c r="M44" i="34"/>
  <c r="L44" i="34" s="1"/>
  <c r="M43" i="34"/>
  <c r="M42" i="34"/>
  <c r="L42" i="34" s="1"/>
  <c r="N42" i="34"/>
  <c r="M41" i="34"/>
  <c r="L41" i="34" s="1"/>
  <c r="M40" i="34"/>
  <c r="L40" i="34" s="1"/>
  <c r="N40" i="34"/>
  <c r="M39" i="34"/>
  <c r="L39" i="34" s="1"/>
  <c r="M38" i="34"/>
  <c r="M37" i="34"/>
  <c r="L37" i="34"/>
  <c r="M36" i="34"/>
  <c r="N36" i="34" s="1"/>
  <c r="M35" i="34"/>
  <c r="N35" i="34" s="1"/>
  <c r="M34" i="34"/>
  <c r="M33" i="34"/>
  <c r="L33" i="34" s="1"/>
  <c r="M32" i="34"/>
  <c r="K32" i="34" s="1"/>
  <c r="N32" i="34"/>
  <c r="M31" i="34"/>
  <c r="N31" i="34" s="1"/>
  <c r="L31" i="34"/>
  <c r="M30" i="34"/>
  <c r="N30" i="34" s="1"/>
  <c r="M29" i="34"/>
  <c r="L29" i="34"/>
  <c r="M28" i="34"/>
  <c r="N28" i="34" s="1"/>
  <c r="M27" i="34"/>
  <c r="N27" i="34" s="1"/>
  <c r="M26" i="34"/>
  <c r="M25" i="34"/>
  <c r="N25" i="34" s="1"/>
  <c r="M24" i="34"/>
  <c r="N24" i="34" s="1"/>
  <c r="M23" i="34"/>
  <c r="N23" i="34" s="1"/>
  <c r="M22" i="34"/>
  <c r="L22" i="34" s="1"/>
  <c r="M21" i="34"/>
  <c r="M20" i="34"/>
  <c r="L20" i="34" s="1"/>
  <c r="M19" i="34"/>
  <c r="L19" i="34" s="1"/>
  <c r="M18" i="34"/>
  <c r="N18" i="34" s="1"/>
  <c r="L18" i="34"/>
  <c r="M17" i="34"/>
  <c r="L17" i="34" s="1"/>
  <c r="M16" i="34"/>
  <c r="M49" i="34" s="1"/>
  <c r="M15" i="34"/>
  <c r="M48" i="34" s="1"/>
  <c r="M14" i="34"/>
  <c r="M47" i="34" s="1"/>
  <c r="N47" i="34" s="1"/>
  <c r="L14" i="34"/>
  <c r="M13" i="34"/>
  <c r="M46" i="34" s="1"/>
  <c r="K46" i="34" s="1"/>
  <c r="M12" i="34"/>
  <c r="L12" i="34" s="1"/>
  <c r="G12" i="34"/>
  <c r="F12" i="34" s="1"/>
  <c r="O11" i="34"/>
  <c r="N11" i="34"/>
  <c r="L11" i="34"/>
  <c r="K11" i="34"/>
  <c r="I11" i="34"/>
  <c r="H11" i="34"/>
  <c r="F11" i="34"/>
  <c r="E11" i="34"/>
  <c r="M57" i="33"/>
  <c r="G50" i="33"/>
  <c r="F50" i="33" s="1"/>
  <c r="G49" i="33"/>
  <c r="F49" i="33" s="1"/>
  <c r="G48" i="33"/>
  <c r="I48" i="33" s="1"/>
  <c r="G47" i="33"/>
  <c r="H47" i="33" s="1"/>
  <c r="G46" i="33"/>
  <c r="F46" i="33"/>
  <c r="G45" i="33"/>
  <c r="G44" i="33"/>
  <c r="F44" i="33" s="1"/>
  <c r="G43" i="33"/>
  <c r="H43" i="33" s="1"/>
  <c r="G42" i="33"/>
  <c r="F42" i="33" s="1"/>
  <c r="G41" i="33"/>
  <c r="F41" i="33" s="1"/>
  <c r="G40" i="33"/>
  <c r="H40" i="33" s="1"/>
  <c r="G39" i="33"/>
  <c r="G38" i="33"/>
  <c r="H38" i="33" s="1"/>
  <c r="F38" i="33"/>
  <c r="G37" i="33"/>
  <c r="F37" i="33" s="1"/>
  <c r="G36" i="33"/>
  <c r="G35" i="33"/>
  <c r="H35" i="33" s="1"/>
  <c r="F35" i="33"/>
  <c r="G34" i="33"/>
  <c r="F34" i="33" s="1"/>
  <c r="G33" i="33"/>
  <c r="F33" i="33" s="1"/>
  <c r="G32" i="33"/>
  <c r="H32" i="33" s="1"/>
  <c r="F32" i="33"/>
  <c r="G31" i="33"/>
  <c r="F31" i="33" s="1"/>
  <c r="G30" i="33"/>
  <c r="G29" i="33"/>
  <c r="F29" i="33" s="1"/>
  <c r="I28" i="33"/>
  <c r="H28" i="33"/>
  <c r="G28" i="33"/>
  <c r="F28" i="33" s="1"/>
  <c r="E28" i="33"/>
  <c r="G27" i="33"/>
  <c r="G26" i="33"/>
  <c r="G25" i="33"/>
  <c r="G24" i="33"/>
  <c r="F24" i="33" s="1"/>
  <c r="G23" i="33"/>
  <c r="H23" i="33" s="1"/>
  <c r="G22" i="33"/>
  <c r="F22" i="33" s="1"/>
  <c r="G21" i="33"/>
  <c r="G20" i="33"/>
  <c r="F20" i="33" s="1"/>
  <c r="G19" i="33"/>
  <c r="H19" i="33" s="1"/>
  <c r="F19" i="33"/>
  <c r="G18" i="33"/>
  <c r="G17" i="33"/>
  <c r="F17" i="33" s="1"/>
  <c r="G16" i="33"/>
  <c r="G15" i="33"/>
  <c r="H15" i="33" s="1"/>
  <c r="G14" i="33"/>
  <c r="F14" i="33" s="1"/>
  <c r="G13" i="33"/>
  <c r="I13" i="33" s="1"/>
  <c r="G12" i="33"/>
  <c r="E12" i="33" s="1"/>
  <c r="I11" i="33"/>
  <c r="H11" i="33"/>
  <c r="F11" i="33"/>
  <c r="E11" i="33"/>
  <c r="I15" i="37"/>
  <c r="I19" i="37"/>
  <c r="I22" i="37"/>
  <c r="I27" i="37"/>
  <c r="I31" i="37"/>
  <c r="I39" i="37"/>
  <c r="F14" i="37"/>
  <c r="J14" i="37"/>
  <c r="J15" i="37"/>
  <c r="J19" i="37"/>
  <c r="F22" i="37"/>
  <c r="F26" i="37"/>
  <c r="J26" i="37"/>
  <c r="J27" i="37"/>
  <c r="J31" i="37"/>
  <c r="J39" i="37"/>
  <c r="G14" i="37"/>
  <c r="F15" i="37"/>
  <c r="F19" i="37"/>
  <c r="F23" i="37"/>
  <c r="F27" i="37"/>
  <c r="F31" i="37"/>
  <c r="F39" i="37"/>
  <c r="F22" i="36"/>
  <c r="F26" i="36"/>
  <c r="F30" i="36"/>
  <c r="H49" i="37"/>
  <c r="G49" i="37" s="1"/>
  <c r="I13" i="37"/>
  <c r="G15" i="37"/>
  <c r="F16" i="37"/>
  <c r="J16" i="37"/>
  <c r="J20" i="37"/>
  <c r="I21" i="37"/>
  <c r="I29" i="37"/>
  <c r="F32" i="37"/>
  <c r="J32" i="37"/>
  <c r="F36" i="37"/>
  <c r="J36" i="37"/>
  <c r="I37" i="37"/>
  <c r="I41" i="37"/>
  <c r="H46" i="37"/>
  <c r="F13" i="37"/>
  <c r="J13" i="37"/>
  <c r="F21" i="37"/>
  <c r="J21" i="37"/>
  <c r="F29" i="37"/>
  <c r="J29" i="37"/>
  <c r="F37" i="37"/>
  <c r="J37" i="37"/>
  <c r="J41" i="37"/>
  <c r="G49" i="36"/>
  <c r="F49" i="36" s="1"/>
  <c r="H15" i="36"/>
  <c r="H16" i="36"/>
  <c r="H20" i="36"/>
  <c r="H24" i="36"/>
  <c r="H28" i="36"/>
  <c r="H32" i="36"/>
  <c r="H40" i="36"/>
  <c r="H43" i="36"/>
  <c r="H44" i="36"/>
  <c r="G48" i="36"/>
  <c r="I48" i="36" s="1"/>
  <c r="E15" i="36"/>
  <c r="I15" i="36"/>
  <c r="I20" i="36"/>
  <c r="I24" i="36"/>
  <c r="I28" i="36"/>
  <c r="I35" i="36"/>
  <c r="I39" i="36"/>
  <c r="I40" i="36"/>
  <c r="E43" i="36"/>
  <c r="I43" i="36"/>
  <c r="I44" i="36"/>
  <c r="E20" i="36"/>
  <c r="E24" i="36"/>
  <c r="E28" i="36"/>
  <c r="E40" i="36"/>
  <c r="E44" i="36"/>
  <c r="G45" i="36"/>
  <c r="F45" i="36" s="1"/>
  <c r="H13" i="36"/>
  <c r="H25" i="36"/>
  <c r="H29" i="36"/>
  <c r="H33" i="36"/>
  <c r="H37" i="36"/>
  <c r="H41" i="36"/>
  <c r="G46" i="36"/>
  <c r="H46" i="36" s="1"/>
  <c r="E13" i="36"/>
  <c r="I13" i="36"/>
  <c r="H18" i="36"/>
  <c r="H22" i="36"/>
  <c r="E25" i="36"/>
  <c r="H26" i="36"/>
  <c r="E29" i="36"/>
  <c r="I29" i="36"/>
  <c r="E33" i="36"/>
  <c r="I33" i="36"/>
  <c r="H34" i="36"/>
  <c r="E37" i="36"/>
  <c r="E41" i="36"/>
  <c r="I41" i="36"/>
  <c r="E22" i="36"/>
  <c r="E26" i="36"/>
  <c r="E38" i="36"/>
  <c r="J15" i="35"/>
  <c r="J19" i="35"/>
  <c r="J23" i="35"/>
  <c r="F30" i="35"/>
  <c r="J30" i="35"/>
  <c r="J35" i="35"/>
  <c r="J38" i="35"/>
  <c r="J39" i="35"/>
  <c r="F42" i="35"/>
  <c r="J42" i="35"/>
  <c r="F15" i="35"/>
  <c r="F19" i="35"/>
  <c r="F23" i="35"/>
  <c r="F35" i="35"/>
  <c r="F39" i="35"/>
  <c r="H45" i="35"/>
  <c r="J45" i="35" s="1"/>
  <c r="H49" i="35"/>
  <c r="G49" i="35" s="1"/>
  <c r="F12" i="35"/>
  <c r="J12" i="35"/>
  <c r="G15" i="35"/>
  <c r="F16" i="35"/>
  <c r="J16" i="35"/>
  <c r="I21" i="35"/>
  <c r="I25" i="35"/>
  <c r="F28" i="35"/>
  <c r="J28" i="35"/>
  <c r="F32" i="35"/>
  <c r="J32" i="35"/>
  <c r="I33" i="35"/>
  <c r="I41" i="35"/>
  <c r="F44" i="35"/>
  <c r="J44" i="35"/>
  <c r="F21" i="35"/>
  <c r="J21" i="35"/>
  <c r="F25" i="35"/>
  <c r="J25" i="35"/>
  <c r="F33" i="35"/>
  <c r="J33" i="35"/>
  <c r="F41" i="35"/>
  <c r="J41" i="35"/>
  <c r="N17" i="34"/>
  <c r="O24" i="34"/>
  <c r="N13" i="34"/>
  <c r="N14" i="34"/>
  <c r="O19" i="34"/>
  <c r="K24" i="34"/>
  <c r="N29" i="34"/>
  <c r="N37" i="34"/>
  <c r="O38" i="34"/>
  <c r="N41" i="34"/>
  <c r="O42" i="34"/>
  <c r="O13" i="34"/>
  <c r="K17" i="34"/>
  <c r="O22" i="34"/>
  <c r="L24" i="34"/>
  <c r="K42" i="34"/>
  <c r="O46" i="34"/>
  <c r="K14" i="34"/>
  <c r="O14" i="34"/>
  <c r="O17" i="34"/>
  <c r="K19" i="34"/>
  <c r="L23" i="34"/>
  <c r="O23" i="34"/>
  <c r="K23" i="34"/>
  <c r="L46" i="34"/>
  <c r="L21" i="34"/>
  <c r="O21" i="34"/>
  <c r="K21" i="34"/>
  <c r="L47" i="34"/>
  <c r="O47" i="34"/>
  <c r="K47" i="34"/>
  <c r="N19" i="34"/>
  <c r="N21" i="34"/>
  <c r="O27" i="34"/>
  <c r="K27" i="34"/>
  <c r="K29" i="34"/>
  <c r="O29" i="34"/>
  <c r="K31" i="34"/>
  <c r="O31" i="34"/>
  <c r="K37" i="34"/>
  <c r="O37" i="34"/>
  <c r="K41" i="34"/>
  <c r="O41" i="34"/>
  <c r="K43" i="34"/>
  <c r="H49" i="33"/>
  <c r="H17" i="33"/>
  <c r="H37" i="33"/>
  <c r="H41" i="33"/>
  <c r="E17" i="33"/>
  <c r="H26" i="33"/>
  <c r="E33" i="33"/>
  <c r="E37" i="33"/>
  <c r="I37" i="33"/>
  <c r="E41" i="33"/>
  <c r="I41" i="33"/>
  <c r="H46" i="33"/>
  <c r="E49" i="33"/>
  <c r="H50" i="33"/>
  <c r="E13" i="33"/>
  <c r="I17" i="33"/>
  <c r="E21" i="33"/>
  <c r="I14" i="33"/>
  <c r="E26" i="33"/>
  <c r="I38" i="33"/>
  <c r="E42" i="33"/>
  <c r="E46" i="33"/>
  <c r="I46" i="33"/>
  <c r="E50" i="33"/>
  <c r="I50" i="33"/>
  <c r="J46" i="37"/>
  <c r="F46" i="37"/>
  <c r="I46" i="37"/>
  <c r="G46" i="37"/>
  <c r="J49" i="37"/>
  <c r="I49" i="37"/>
  <c r="F48" i="36"/>
  <c r="F49" i="35"/>
  <c r="G45" i="35"/>
  <c r="S17" i="25"/>
  <c r="S18" i="25"/>
  <c r="S19" i="25"/>
  <c r="S20" i="25"/>
  <c r="S21" i="25"/>
  <c r="S22" i="25"/>
  <c r="S23" i="25"/>
  <c r="S24" i="25"/>
  <c r="S25" i="25"/>
  <c r="S26" i="25"/>
  <c r="S27" i="25"/>
  <c r="S28" i="25"/>
  <c r="S29" i="25"/>
  <c r="S30" i="25"/>
  <c r="S31" i="25"/>
  <c r="S32" i="25"/>
  <c r="S33" i="25"/>
  <c r="S34" i="25"/>
  <c r="S35" i="25"/>
  <c r="S36" i="25"/>
  <c r="S37" i="25"/>
  <c r="S38" i="25"/>
  <c r="S39" i="25"/>
  <c r="S40" i="25"/>
  <c r="S41" i="25"/>
  <c r="S42" i="25"/>
  <c r="S43" i="25"/>
  <c r="S44" i="25"/>
  <c r="S45" i="25"/>
  <c r="S46" i="25"/>
  <c r="S47" i="25"/>
  <c r="S48" i="25"/>
  <c r="S49" i="25"/>
  <c r="S50" i="25"/>
  <c r="S51" i="25"/>
  <c r="S52" i="25"/>
  <c r="S53" i="25"/>
  <c r="S54" i="25"/>
  <c r="S55" i="25"/>
  <c r="S56" i="25"/>
  <c r="S57" i="25"/>
  <c r="X17" i="25"/>
  <c r="Y17" i="25"/>
  <c r="Z17" i="25"/>
  <c r="X18" i="25"/>
  <c r="G13" i="28" s="1"/>
  <c r="Y18" i="25"/>
  <c r="Z18" i="25"/>
  <c r="F13" i="28" s="1"/>
  <c r="X19" i="25"/>
  <c r="G13" i="32" s="1"/>
  <c r="Y19" i="25"/>
  <c r="F13" i="32" s="1"/>
  <c r="Z19" i="25"/>
  <c r="X20" i="25"/>
  <c r="G14" i="32" s="1"/>
  <c r="Y20" i="25"/>
  <c r="F14" i="32" s="1"/>
  <c r="Z20" i="25"/>
  <c r="X21" i="25"/>
  <c r="G15" i="32" s="1"/>
  <c r="Y21" i="25"/>
  <c r="Z21" i="25"/>
  <c r="F16" i="28" s="1"/>
  <c r="X22" i="25"/>
  <c r="G16" i="32" s="1"/>
  <c r="Y22" i="25"/>
  <c r="Z22" i="25"/>
  <c r="X23" i="25"/>
  <c r="G17" i="32" s="1"/>
  <c r="Y23" i="25"/>
  <c r="F17" i="32" s="1"/>
  <c r="Z23" i="25"/>
  <c r="X24" i="25"/>
  <c r="G18" i="32" s="1"/>
  <c r="Y24" i="25"/>
  <c r="F18" i="32" s="1"/>
  <c r="Z24" i="25"/>
  <c r="X25" i="25"/>
  <c r="G19" i="32" s="1"/>
  <c r="Y25" i="25"/>
  <c r="F19" i="32" s="1"/>
  <c r="Z25" i="25"/>
  <c r="X26" i="25"/>
  <c r="G20" i="32" s="1"/>
  <c r="Y26" i="25"/>
  <c r="Z26" i="25"/>
  <c r="X27" i="25"/>
  <c r="G21" i="32" s="1"/>
  <c r="Y27" i="25"/>
  <c r="F21" i="32" s="1"/>
  <c r="Z27" i="25"/>
  <c r="X28" i="25"/>
  <c r="G22" i="32" s="1"/>
  <c r="Y28" i="25"/>
  <c r="F22" i="32" s="1"/>
  <c r="Z28" i="25"/>
  <c r="AB28" i="25" s="1"/>
  <c r="X29" i="25"/>
  <c r="G23" i="32" s="1"/>
  <c r="Y29" i="25"/>
  <c r="F23" i="32" s="1"/>
  <c r="Z29" i="25"/>
  <c r="AB33" i="25" s="1"/>
  <c r="X30" i="25"/>
  <c r="G24" i="32" s="1"/>
  <c r="Y30" i="25"/>
  <c r="Z30" i="25"/>
  <c r="X31" i="25"/>
  <c r="G25" i="32" s="1"/>
  <c r="Y31" i="25"/>
  <c r="F25" i="32" s="1"/>
  <c r="Z31" i="25"/>
  <c r="X32" i="25"/>
  <c r="G26" i="32" s="1"/>
  <c r="Y32" i="25"/>
  <c r="F26" i="32" s="1"/>
  <c r="Z32" i="25"/>
  <c r="X33" i="25"/>
  <c r="G27" i="32" s="1"/>
  <c r="Y33" i="25"/>
  <c r="Z33" i="25"/>
  <c r="X34" i="25"/>
  <c r="G28" i="32" s="1"/>
  <c r="Y34" i="25"/>
  <c r="Z34" i="25"/>
  <c r="X35" i="25"/>
  <c r="G29" i="32" s="1"/>
  <c r="Y35" i="25"/>
  <c r="F29" i="32" s="1"/>
  <c r="Z35" i="25"/>
  <c r="X36" i="25"/>
  <c r="G30" i="32" s="1"/>
  <c r="Y36" i="25"/>
  <c r="F30" i="32" s="1"/>
  <c r="Z36" i="25"/>
  <c r="X37" i="25"/>
  <c r="G31" i="32" s="1"/>
  <c r="Y37" i="25"/>
  <c r="Z37" i="25"/>
  <c r="AB40" i="25" s="1"/>
  <c r="X38" i="25"/>
  <c r="G32" i="32" s="1"/>
  <c r="Y38" i="25"/>
  <c r="Z38" i="25"/>
  <c r="X39" i="25"/>
  <c r="G33" i="32" s="1"/>
  <c r="Y39" i="25"/>
  <c r="F33" i="32" s="1"/>
  <c r="Z39" i="25"/>
  <c r="X40" i="25"/>
  <c r="G34" i="32" s="1"/>
  <c r="Y40" i="25"/>
  <c r="F34" i="32" s="1"/>
  <c r="Z40" i="25"/>
  <c r="X41" i="25"/>
  <c r="G35" i="32" s="1"/>
  <c r="Y41" i="25"/>
  <c r="Z41" i="25"/>
  <c r="X42" i="25"/>
  <c r="G36" i="32" s="1"/>
  <c r="Y42" i="25"/>
  <c r="Z42" i="25"/>
  <c r="X43" i="25"/>
  <c r="G37" i="32" s="1"/>
  <c r="Y43" i="25"/>
  <c r="F37" i="32" s="1"/>
  <c r="Z43" i="25"/>
  <c r="X44" i="25"/>
  <c r="G38" i="32" s="1"/>
  <c r="Y44" i="25"/>
  <c r="F38" i="32" s="1"/>
  <c r="Z44" i="25"/>
  <c r="X45" i="25"/>
  <c r="G39" i="32" s="1"/>
  <c r="Y45" i="25"/>
  <c r="Z45" i="25"/>
  <c r="AB50" i="25" s="1"/>
  <c r="X46" i="25"/>
  <c r="G40" i="32" s="1"/>
  <c r="Y46" i="25"/>
  <c r="Z46" i="25"/>
  <c r="X47" i="25"/>
  <c r="G41" i="32" s="1"/>
  <c r="Y47" i="25"/>
  <c r="F41" i="32" s="1"/>
  <c r="Z47" i="25"/>
  <c r="X48" i="25"/>
  <c r="G42" i="32" s="1"/>
  <c r="Y48" i="25"/>
  <c r="F42" i="32" s="1"/>
  <c r="Z48" i="25"/>
  <c r="X49" i="25"/>
  <c r="G43" i="32" s="1"/>
  <c r="Y49" i="25"/>
  <c r="Z49" i="25"/>
  <c r="X50" i="25"/>
  <c r="G44" i="32" s="1"/>
  <c r="Y50" i="25"/>
  <c r="Z50" i="25"/>
  <c r="X51" i="25"/>
  <c r="G45" i="32" s="1"/>
  <c r="Y51" i="25"/>
  <c r="F45" i="32" s="1"/>
  <c r="Z51" i="25"/>
  <c r="X52" i="25"/>
  <c r="G46" i="32" s="1"/>
  <c r="Y52" i="25"/>
  <c r="F46" i="32" s="1"/>
  <c r="Z52" i="25"/>
  <c r="X53" i="25"/>
  <c r="G47" i="32" s="1"/>
  <c r="Y53" i="25"/>
  <c r="Z53" i="25"/>
  <c r="AA57" i="25" s="1"/>
  <c r="X54" i="25"/>
  <c r="G48" i="32" s="1"/>
  <c r="Y54" i="25"/>
  <c r="Z54" i="25"/>
  <c r="X55" i="25"/>
  <c r="G49" i="32" s="1"/>
  <c r="Y55" i="25"/>
  <c r="F49" i="32" s="1"/>
  <c r="Z55" i="25"/>
  <c r="X56" i="25"/>
  <c r="G50" i="32" s="1"/>
  <c r="Y56" i="25"/>
  <c r="F50" i="32" s="1"/>
  <c r="Z56" i="25"/>
  <c r="X57" i="25"/>
  <c r="G51" i="32" s="1"/>
  <c r="Y57" i="25"/>
  <c r="Z57" i="25"/>
  <c r="X16" i="25"/>
  <c r="G11" i="28" s="1"/>
  <c r="O55" i="25"/>
  <c r="O56" i="25"/>
  <c r="O57" i="25"/>
  <c r="O2" i="25"/>
  <c r="O3" i="25"/>
  <c r="O4" i="25"/>
  <c r="O5" i="25"/>
  <c r="O6" i="25"/>
  <c r="O1" i="25"/>
  <c r="Z16" i="25"/>
  <c r="F11" i="28" s="1"/>
  <c r="Y16" i="25"/>
  <c r="F10" i="32" s="1"/>
  <c r="T16" i="25"/>
  <c r="E10" i="32" s="1"/>
  <c r="S16" i="25"/>
  <c r="R55" i="25"/>
  <c r="Q55" i="25"/>
  <c r="P55" i="25"/>
  <c r="R54" i="25"/>
  <c r="Q54" i="25"/>
  <c r="P54" i="25"/>
  <c r="O54" i="25"/>
  <c r="R53" i="25"/>
  <c r="Q53" i="25"/>
  <c r="P53" i="25"/>
  <c r="O53" i="25"/>
  <c r="R52" i="25"/>
  <c r="Q52" i="25"/>
  <c r="P52" i="25"/>
  <c r="O52" i="25"/>
  <c r="R51" i="25"/>
  <c r="Q51" i="25"/>
  <c r="P51" i="25"/>
  <c r="O51" i="25"/>
  <c r="R50" i="25"/>
  <c r="Q50" i="25"/>
  <c r="P50" i="25"/>
  <c r="O50" i="25"/>
  <c r="R49" i="25"/>
  <c r="Q49" i="25"/>
  <c r="P49" i="25"/>
  <c r="O49" i="25"/>
  <c r="R48" i="25"/>
  <c r="Q48" i="25"/>
  <c r="P48" i="25"/>
  <c r="O48" i="25"/>
  <c r="R47" i="25"/>
  <c r="Q47" i="25"/>
  <c r="P47" i="25"/>
  <c r="O47" i="25"/>
  <c r="R46" i="25"/>
  <c r="Q46" i="25"/>
  <c r="P46" i="25"/>
  <c r="O46" i="25"/>
  <c r="R45" i="25"/>
  <c r="Q45" i="25"/>
  <c r="P45" i="25"/>
  <c r="O45" i="25"/>
  <c r="R44" i="25"/>
  <c r="Q44" i="25"/>
  <c r="P44" i="25"/>
  <c r="O44" i="25"/>
  <c r="R43" i="25"/>
  <c r="Q43" i="25"/>
  <c r="P43" i="25"/>
  <c r="O43" i="25"/>
  <c r="R42" i="25"/>
  <c r="Q42" i="25"/>
  <c r="P42" i="25"/>
  <c r="O42" i="25"/>
  <c r="R41" i="25"/>
  <c r="Q41" i="25"/>
  <c r="P41" i="25"/>
  <c r="O41" i="25"/>
  <c r="R40" i="25"/>
  <c r="Q40" i="25"/>
  <c r="P40" i="25"/>
  <c r="O40" i="25"/>
  <c r="R39" i="25"/>
  <c r="Q39" i="25"/>
  <c r="P39" i="25"/>
  <c r="O39" i="25"/>
  <c r="R38" i="25"/>
  <c r="Q38" i="25"/>
  <c r="P38" i="25"/>
  <c r="O38" i="25"/>
  <c r="R37" i="25"/>
  <c r="Q37" i="25"/>
  <c r="P37" i="25"/>
  <c r="O37" i="25"/>
  <c r="R36" i="25"/>
  <c r="Q36" i="25"/>
  <c r="P36" i="25"/>
  <c r="O36" i="25"/>
  <c r="R35" i="25"/>
  <c r="Q35" i="25"/>
  <c r="P35" i="25"/>
  <c r="O35" i="25"/>
  <c r="R34" i="25"/>
  <c r="Q34" i="25"/>
  <c r="P34" i="25"/>
  <c r="O34" i="25"/>
  <c r="R33" i="25"/>
  <c r="Q33" i="25"/>
  <c r="P33" i="25"/>
  <c r="O33" i="25"/>
  <c r="R32" i="25"/>
  <c r="Q32" i="25"/>
  <c r="P32" i="25"/>
  <c r="O32" i="25"/>
  <c r="R31" i="25"/>
  <c r="Q31" i="25"/>
  <c r="P31" i="25"/>
  <c r="O31" i="25"/>
  <c r="R30" i="25"/>
  <c r="Q30" i="25"/>
  <c r="P30" i="25"/>
  <c r="O30" i="25"/>
  <c r="R29" i="25"/>
  <c r="Q29" i="25"/>
  <c r="P29" i="25"/>
  <c r="O29" i="25"/>
  <c r="R28" i="25"/>
  <c r="Q28" i="25"/>
  <c r="P28" i="25"/>
  <c r="O28" i="25"/>
  <c r="R27" i="25"/>
  <c r="Q27" i="25"/>
  <c r="P27" i="25"/>
  <c r="O27" i="25"/>
  <c r="R26" i="25"/>
  <c r="Q26" i="25"/>
  <c r="P26" i="25"/>
  <c r="O26" i="25"/>
  <c r="R25" i="25"/>
  <c r="Q25" i="25"/>
  <c r="P25" i="25"/>
  <c r="O25" i="25"/>
  <c r="R24" i="25"/>
  <c r="Q24" i="25"/>
  <c r="P24" i="25"/>
  <c r="O24" i="25"/>
  <c r="R23" i="25"/>
  <c r="Q23" i="25"/>
  <c r="P23" i="25"/>
  <c r="O23" i="25"/>
  <c r="R22" i="25"/>
  <c r="Q22" i="25"/>
  <c r="P22" i="25"/>
  <c r="O22" i="25"/>
  <c r="R21" i="25"/>
  <c r="Q21" i="25"/>
  <c r="P21" i="25"/>
  <c r="O21" i="25"/>
  <c r="R20" i="25"/>
  <c r="Q20" i="25"/>
  <c r="P20" i="25"/>
  <c r="O20" i="25"/>
  <c r="R19" i="25"/>
  <c r="Q19" i="25"/>
  <c r="P19" i="25"/>
  <c r="O19" i="25"/>
  <c r="R18" i="25"/>
  <c r="Q18" i="25"/>
  <c r="P18" i="25"/>
  <c r="O18" i="25"/>
  <c r="R17" i="25"/>
  <c r="Q17" i="25"/>
  <c r="P17" i="25"/>
  <c r="O17" i="25"/>
  <c r="R16" i="25"/>
  <c r="Q16" i="25"/>
  <c r="P16" i="25"/>
  <c r="O16" i="25"/>
  <c r="R15" i="25"/>
  <c r="Q15" i="25"/>
  <c r="P15" i="25"/>
  <c r="O15" i="25"/>
  <c r="R14" i="25"/>
  <c r="Q14" i="25"/>
  <c r="P14" i="25"/>
  <c r="O14" i="25"/>
  <c r="G46" i="27"/>
  <c r="Q8" i="26"/>
  <c r="S17" i="26"/>
  <c r="O2" i="26"/>
  <c r="O3" i="26"/>
  <c r="O4" i="26"/>
  <c r="O5" i="26"/>
  <c r="O6" i="26"/>
  <c r="O1" i="26"/>
  <c r="P18" i="26"/>
  <c r="Q18" i="26"/>
  <c r="R18" i="26"/>
  <c r="P19" i="26"/>
  <c r="Q19" i="26"/>
  <c r="R19" i="26"/>
  <c r="Q20" i="26"/>
  <c r="R20" i="26"/>
  <c r="P21" i="26"/>
  <c r="Q21" i="26"/>
  <c r="P22" i="26"/>
  <c r="Q22" i="26"/>
  <c r="R22" i="26"/>
  <c r="P23" i="26"/>
  <c r="Q23" i="26"/>
  <c r="R23" i="26"/>
  <c r="P24" i="26"/>
  <c r="Q24" i="26"/>
  <c r="R24" i="26"/>
  <c r="P25" i="26"/>
  <c r="Q25" i="26"/>
  <c r="R25" i="26"/>
  <c r="P26" i="26"/>
  <c r="Q26" i="26"/>
  <c r="R26" i="26"/>
  <c r="P27" i="26"/>
  <c r="Q27" i="26"/>
  <c r="R27" i="26"/>
  <c r="P28" i="26"/>
  <c r="Q28" i="26"/>
  <c r="R28" i="26"/>
  <c r="P29" i="26"/>
  <c r="Q29" i="26"/>
  <c r="R29" i="26"/>
  <c r="P30" i="26"/>
  <c r="Q30" i="26"/>
  <c r="R30" i="26"/>
  <c r="P31" i="26"/>
  <c r="Q31" i="26"/>
  <c r="R31" i="26"/>
  <c r="P32" i="26"/>
  <c r="Q32" i="26"/>
  <c r="R32" i="26"/>
  <c r="P33" i="26"/>
  <c r="Q33" i="26"/>
  <c r="R33" i="26"/>
  <c r="P34" i="26"/>
  <c r="Q34" i="26"/>
  <c r="R34" i="26"/>
  <c r="P35" i="26"/>
  <c r="Q35" i="26"/>
  <c r="R35" i="26"/>
  <c r="P36" i="26"/>
  <c r="Q36" i="26"/>
  <c r="R36" i="26"/>
  <c r="P37" i="26"/>
  <c r="Q37" i="26"/>
  <c r="R37" i="26"/>
  <c r="P38" i="26"/>
  <c r="Q38" i="26"/>
  <c r="R38" i="26"/>
  <c r="P39" i="26"/>
  <c r="Q39" i="26"/>
  <c r="R39" i="26"/>
  <c r="P40" i="26"/>
  <c r="Q40" i="26"/>
  <c r="R40" i="26"/>
  <c r="P41" i="26"/>
  <c r="Q41" i="26"/>
  <c r="R41" i="26"/>
  <c r="P42" i="26"/>
  <c r="Q42" i="26"/>
  <c r="R42" i="26"/>
  <c r="P43" i="26"/>
  <c r="Q43" i="26"/>
  <c r="R43" i="26"/>
  <c r="P44" i="26"/>
  <c r="Q44" i="26"/>
  <c r="R44" i="26"/>
  <c r="P45" i="26"/>
  <c r="Q45" i="26"/>
  <c r="R45" i="26"/>
  <c r="P46" i="26"/>
  <c r="Q46" i="26"/>
  <c r="R46" i="26"/>
  <c r="P47" i="26"/>
  <c r="Q47" i="26"/>
  <c r="R47" i="26"/>
  <c r="P48" i="26"/>
  <c r="Q48" i="26"/>
  <c r="R48" i="26"/>
  <c r="P49" i="26"/>
  <c r="Q49" i="26"/>
  <c r="R49" i="26"/>
  <c r="P50" i="26"/>
  <c r="Q50" i="26"/>
  <c r="R50" i="26"/>
  <c r="P51" i="26"/>
  <c r="Q51" i="26"/>
  <c r="R51" i="26"/>
  <c r="P52" i="26"/>
  <c r="Q52" i="26"/>
  <c r="R52" i="26"/>
  <c r="P53" i="26"/>
  <c r="Q53" i="26"/>
  <c r="R53" i="26"/>
  <c r="P54" i="26"/>
  <c r="Q54" i="26"/>
  <c r="R54" i="26"/>
  <c r="P55" i="26"/>
  <c r="Q55" i="26"/>
  <c r="R55" i="26"/>
  <c r="P56" i="26"/>
  <c r="Q56" i="26"/>
  <c r="R56" i="26"/>
  <c r="P57" i="26"/>
  <c r="Q57" i="26"/>
  <c r="R57" i="26"/>
  <c r="P58" i="26"/>
  <c r="Q58" i="26"/>
  <c r="R58" i="26"/>
  <c r="Q17" i="26"/>
  <c r="R17" i="26"/>
  <c r="P17" i="26"/>
  <c r="O18" i="26"/>
  <c r="O19" i="26"/>
  <c r="O20" i="26"/>
  <c r="O21" i="26"/>
  <c r="O22" i="26"/>
  <c r="O23" i="26"/>
  <c r="O24" i="26"/>
  <c r="O25" i="26"/>
  <c r="O26" i="26"/>
  <c r="O27" i="26"/>
  <c r="O28" i="26"/>
  <c r="O29" i="26"/>
  <c r="O30" i="26"/>
  <c r="O31" i="26"/>
  <c r="O32" i="26"/>
  <c r="O33" i="26"/>
  <c r="O34" i="26"/>
  <c r="O35" i="26"/>
  <c r="O36" i="26"/>
  <c r="O37" i="26"/>
  <c r="O38" i="26"/>
  <c r="O39" i="26"/>
  <c r="O40" i="26"/>
  <c r="O41" i="26"/>
  <c r="O42" i="26"/>
  <c r="O43" i="26"/>
  <c r="O44" i="26"/>
  <c r="O45" i="26"/>
  <c r="O46" i="26"/>
  <c r="O47" i="26"/>
  <c r="O48" i="26"/>
  <c r="O49" i="26"/>
  <c r="O50" i="26"/>
  <c r="O51" i="26"/>
  <c r="O52" i="26"/>
  <c r="O53" i="26"/>
  <c r="O54" i="26"/>
  <c r="O55" i="26"/>
  <c r="O56" i="26"/>
  <c r="O57" i="26"/>
  <c r="O58" i="26"/>
  <c r="O17" i="26"/>
  <c r="S18" i="26"/>
  <c r="T18" i="26"/>
  <c r="E12" i="24" s="1"/>
  <c r="U18" i="26"/>
  <c r="S19" i="26"/>
  <c r="T19" i="26"/>
  <c r="E13" i="24" s="1"/>
  <c r="U19" i="26"/>
  <c r="S20" i="26"/>
  <c r="T20" i="26"/>
  <c r="E14" i="24" s="1"/>
  <c r="U20" i="26"/>
  <c r="E14" i="27" s="1"/>
  <c r="S21" i="26"/>
  <c r="T21" i="26"/>
  <c r="E15" i="24" s="1"/>
  <c r="U21" i="26"/>
  <c r="E15" i="27" s="1"/>
  <c r="S22" i="26"/>
  <c r="T22" i="26"/>
  <c r="E16" i="24" s="1"/>
  <c r="U22" i="26"/>
  <c r="E16" i="27" s="1"/>
  <c r="S23" i="26"/>
  <c r="T23" i="26"/>
  <c r="E17" i="24" s="1"/>
  <c r="U23" i="26"/>
  <c r="S24" i="26"/>
  <c r="T24" i="26"/>
  <c r="E18" i="24" s="1"/>
  <c r="U24" i="26"/>
  <c r="E18" i="27" s="1"/>
  <c r="S25" i="26"/>
  <c r="T25" i="26"/>
  <c r="E19" i="24" s="1"/>
  <c r="U25" i="26"/>
  <c r="E19" i="27" s="1"/>
  <c r="S26" i="26"/>
  <c r="T26" i="26"/>
  <c r="E20" i="24" s="1"/>
  <c r="U26" i="26"/>
  <c r="E20" i="27" s="1"/>
  <c r="S27" i="26"/>
  <c r="T27" i="26"/>
  <c r="E21" i="24" s="1"/>
  <c r="U27" i="26"/>
  <c r="S28" i="26"/>
  <c r="T28" i="26"/>
  <c r="E22" i="24" s="1"/>
  <c r="U28" i="26"/>
  <c r="E22" i="27" s="1"/>
  <c r="S29" i="26"/>
  <c r="T29" i="26"/>
  <c r="E23" i="24" s="1"/>
  <c r="U29" i="26"/>
  <c r="E23" i="27" s="1"/>
  <c r="S30" i="26"/>
  <c r="T30" i="26"/>
  <c r="E24" i="24" s="1"/>
  <c r="U30" i="26"/>
  <c r="S31" i="26"/>
  <c r="T31" i="26"/>
  <c r="E25" i="24" s="1"/>
  <c r="U31" i="26"/>
  <c r="E25" i="27" s="1"/>
  <c r="S32" i="26"/>
  <c r="T32" i="26"/>
  <c r="E26" i="24" s="1"/>
  <c r="U32" i="26"/>
  <c r="E26" i="27" s="1"/>
  <c r="S33" i="26"/>
  <c r="T33" i="26"/>
  <c r="E27" i="24" s="1"/>
  <c r="U33" i="26"/>
  <c r="E27" i="27" s="1"/>
  <c r="S34" i="26"/>
  <c r="T34" i="26"/>
  <c r="E28" i="24" s="1"/>
  <c r="U34" i="26"/>
  <c r="S35" i="26"/>
  <c r="T35" i="26"/>
  <c r="E29" i="24" s="1"/>
  <c r="U35" i="26"/>
  <c r="S36" i="26"/>
  <c r="T36" i="26"/>
  <c r="E30" i="24" s="1"/>
  <c r="U36" i="26"/>
  <c r="E30" i="27" s="1"/>
  <c r="S37" i="26"/>
  <c r="T37" i="26"/>
  <c r="E31" i="24" s="1"/>
  <c r="U37" i="26"/>
  <c r="E31" i="27" s="1"/>
  <c r="S38" i="26"/>
  <c r="T38" i="26"/>
  <c r="E32" i="24" s="1"/>
  <c r="U38" i="26"/>
  <c r="S39" i="26"/>
  <c r="T39" i="26"/>
  <c r="E33" i="24" s="1"/>
  <c r="U39" i="26"/>
  <c r="E33" i="27" s="1"/>
  <c r="S40" i="26"/>
  <c r="T40" i="26"/>
  <c r="E34" i="24" s="1"/>
  <c r="U40" i="26"/>
  <c r="E34" i="27" s="1"/>
  <c r="S41" i="26"/>
  <c r="T41" i="26"/>
  <c r="E35" i="24" s="1"/>
  <c r="U41" i="26"/>
  <c r="E35" i="27" s="1"/>
  <c r="S42" i="26"/>
  <c r="T42" i="26"/>
  <c r="E36" i="24" s="1"/>
  <c r="U42" i="26"/>
  <c r="E36" i="27" s="1"/>
  <c r="S43" i="26"/>
  <c r="T43" i="26"/>
  <c r="E37" i="24" s="1"/>
  <c r="U43" i="26"/>
  <c r="S44" i="26"/>
  <c r="T44" i="26"/>
  <c r="E38" i="24" s="1"/>
  <c r="U44" i="26"/>
  <c r="E38" i="27" s="1"/>
  <c r="S45" i="26"/>
  <c r="T45" i="26"/>
  <c r="E39" i="24" s="1"/>
  <c r="U45" i="26"/>
  <c r="E39" i="27" s="1"/>
  <c r="S46" i="26"/>
  <c r="T46" i="26"/>
  <c r="E40" i="24" s="1"/>
  <c r="U46" i="26"/>
  <c r="S47" i="26"/>
  <c r="T47" i="26"/>
  <c r="E41" i="24" s="1"/>
  <c r="U47" i="26"/>
  <c r="W50" i="26" s="1"/>
  <c r="S48" i="26"/>
  <c r="T48" i="26"/>
  <c r="E42" i="24" s="1"/>
  <c r="U48" i="26"/>
  <c r="E42" i="27" s="1"/>
  <c r="S49" i="26"/>
  <c r="T49" i="26"/>
  <c r="E43" i="24" s="1"/>
  <c r="U49" i="26"/>
  <c r="E43" i="27" s="1"/>
  <c r="S50" i="26"/>
  <c r="T50" i="26"/>
  <c r="E44" i="24" s="1"/>
  <c r="U50" i="26"/>
  <c r="E44" i="27" s="1"/>
  <c r="S51" i="26"/>
  <c r="T51" i="26"/>
  <c r="E45" i="24" s="1"/>
  <c r="U51" i="26"/>
  <c r="S52" i="26"/>
  <c r="T52" i="26"/>
  <c r="E46" i="24" s="1"/>
  <c r="U52" i="26"/>
  <c r="E46" i="27" s="1"/>
  <c r="S53" i="26"/>
  <c r="T53" i="26"/>
  <c r="E47" i="24" s="1"/>
  <c r="U53" i="26"/>
  <c r="E47" i="27" s="1"/>
  <c r="S54" i="26"/>
  <c r="T54" i="26"/>
  <c r="E48" i="24" s="1"/>
  <c r="U54" i="26"/>
  <c r="E48" i="27" s="1"/>
  <c r="S55" i="26"/>
  <c r="T55" i="26"/>
  <c r="E49" i="24" s="1"/>
  <c r="U55" i="26"/>
  <c r="S56" i="26"/>
  <c r="T56" i="26"/>
  <c r="E50" i="24" s="1"/>
  <c r="U56" i="26"/>
  <c r="S57" i="26"/>
  <c r="T57" i="26"/>
  <c r="E51" i="24" s="1"/>
  <c r="U57" i="26"/>
  <c r="E51" i="27" s="1"/>
  <c r="S58" i="26"/>
  <c r="T58" i="26"/>
  <c r="E52" i="24" s="1"/>
  <c r="U58" i="26"/>
  <c r="E52" i="27" s="1"/>
  <c r="X18" i="26"/>
  <c r="G12" i="27" s="1"/>
  <c r="Y18" i="26"/>
  <c r="F12" i="24" s="1"/>
  <c r="Z18" i="26"/>
  <c r="X19" i="26"/>
  <c r="Y19" i="26"/>
  <c r="F13" i="24" s="1"/>
  <c r="Z19" i="26"/>
  <c r="F13" i="27" s="1"/>
  <c r="X20" i="26"/>
  <c r="G14" i="24" s="1"/>
  <c r="Y20" i="26"/>
  <c r="F14" i="24" s="1"/>
  <c r="Z20" i="26"/>
  <c r="X21" i="26"/>
  <c r="G15" i="24" s="1"/>
  <c r="Y21" i="26"/>
  <c r="F15" i="24" s="1"/>
  <c r="Z21" i="26"/>
  <c r="F15" i="27" s="1"/>
  <c r="X22" i="26"/>
  <c r="G16" i="27" s="1"/>
  <c r="Y22" i="26"/>
  <c r="F16" i="24" s="1"/>
  <c r="Z22" i="26"/>
  <c r="F16" i="27" s="1"/>
  <c r="X23" i="26"/>
  <c r="G17" i="27" s="1"/>
  <c r="Y23" i="26"/>
  <c r="F17" i="24" s="1"/>
  <c r="Z23" i="26"/>
  <c r="F17" i="27" s="1"/>
  <c r="X24" i="26"/>
  <c r="G18" i="24" s="1"/>
  <c r="Y24" i="26"/>
  <c r="F18" i="24" s="1"/>
  <c r="Z24" i="26"/>
  <c r="X25" i="26"/>
  <c r="Y25" i="26"/>
  <c r="F19" i="24" s="1"/>
  <c r="Z25" i="26"/>
  <c r="F19" i="27" s="1"/>
  <c r="X26" i="26"/>
  <c r="G20" i="24" s="1"/>
  <c r="Y26" i="26"/>
  <c r="F20" i="24" s="1"/>
  <c r="Z26" i="26"/>
  <c r="F20" i="27" s="1"/>
  <c r="X27" i="26"/>
  <c r="Y27" i="26"/>
  <c r="F21" i="24" s="1"/>
  <c r="Z27" i="26"/>
  <c r="F21" i="27" s="1"/>
  <c r="X28" i="26"/>
  <c r="Y28" i="26"/>
  <c r="F22" i="24" s="1"/>
  <c r="Z28" i="26"/>
  <c r="F22" i="27" s="1"/>
  <c r="X29" i="26"/>
  <c r="G23" i="24" s="1"/>
  <c r="Y29" i="26"/>
  <c r="F23" i="24" s="1"/>
  <c r="Z29" i="26"/>
  <c r="F23" i="27" s="1"/>
  <c r="X30" i="26"/>
  <c r="G24" i="24" s="1"/>
  <c r="Y30" i="26"/>
  <c r="F24" i="24" s="1"/>
  <c r="Z30" i="26"/>
  <c r="F24" i="27" s="1"/>
  <c r="X31" i="26"/>
  <c r="Y31" i="26"/>
  <c r="F25" i="24" s="1"/>
  <c r="Z31" i="26"/>
  <c r="F25" i="27" s="1"/>
  <c r="X32" i="26"/>
  <c r="G26" i="24" s="1"/>
  <c r="Y32" i="26"/>
  <c r="F26" i="24" s="1"/>
  <c r="Z32" i="26"/>
  <c r="F26" i="27" s="1"/>
  <c r="X33" i="26"/>
  <c r="G27" i="27" s="1"/>
  <c r="Y33" i="26"/>
  <c r="F27" i="24" s="1"/>
  <c r="Z33" i="26"/>
  <c r="X34" i="26"/>
  <c r="G28" i="24" s="1"/>
  <c r="Y34" i="26"/>
  <c r="F28" i="24" s="1"/>
  <c r="Z34" i="26"/>
  <c r="F28" i="27" s="1"/>
  <c r="X35" i="26"/>
  <c r="G29" i="27" s="1"/>
  <c r="Y35" i="26"/>
  <c r="F29" i="24" s="1"/>
  <c r="Z35" i="26"/>
  <c r="X36" i="26"/>
  <c r="G30" i="24" s="1"/>
  <c r="Y36" i="26"/>
  <c r="F30" i="24" s="1"/>
  <c r="Z36" i="26"/>
  <c r="F30" i="27" s="1"/>
  <c r="X37" i="26"/>
  <c r="G31" i="24" s="1"/>
  <c r="Y37" i="26"/>
  <c r="F31" i="24" s="1"/>
  <c r="Z37" i="26"/>
  <c r="X38" i="26"/>
  <c r="G32" i="27" s="1"/>
  <c r="Y38" i="26"/>
  <c r="F32" i="24" s="1"/>
  <c r="Z38" i="26"/>
  <c r="F32" i="27" s="1"/>
  <c r="X39" i="26"/>
  <c r="Y39" i="26"/>
  <c r="F33" i="24" s="1"/>
  <c r="Z39" i="26"/>
  <c r="F33" i="27" s="1"/>
  <c r="X40" i="26"/>
  <c r="G34" i="24" s="1"/>
  <c r="Y40" i="26"/>
  <c r="F34" i="24" s="1"/>
  <c r="Z40" i="26"/>
  <c r="F34" i="27" s="1"/>
  <c r="X41" i="26"/>
  <c r="G35" i="24" s="1"/>
  <c r="Y41" i="26"/>
  <c r="F35" i="24" s="1"/>
  <c r="Z41" i="26"/>
  <c r="X42" i="26"/>
  <c r="G36" i="27" s="1"/>
  <c r="Y42" i="26"/>
  <c r="F36" i="24" s="1"/>
  <c r="Z42" i="26"/>
  <c r="F36" i="27" s="1"/>
  <c r="X43" i="26"/>
  <c r="Y43" i="26"/>
  <c r="F37" i="24" s="1"/>
  <c r="Z43" i="26"/>
  <c r="X44" i="26"/>
  <c r="G38" i="24" s="1"/>
  <c r="Y44" i="26"/>
  <c r="F38" i="24" s="1"/>
  <c r="Z44" i="26"/>
  <c r="F38" i="27" s="1"/>
  <c r="X45" i="26"/>
  <c r="G39" i="24" s="1"/>
  <c r="Y45" i="26"/>
  <c r="F39" i="24" s="1"/>
  <c r="Z45" i="26"/>
  <c r="F39" i="27" s="1"/>
  <c r="X46" i="26"/>
  <c r="G40" i="27" s="1"/>
  <c r="Y46" i="26"/>
  <c r="F40" i="24" s="1"/>
  <c r="Z46" i="26"/>
  <c r="F40" i="27" s="1"/>
  <c r="X47" i="26"/>
  <c r="Y47" i="26"/>
  <c r="F41" i="24" s="1"/>
  <c r="Z47" i="26"/>
  <c r="F41" i="27" s="1"/>
  <c r="X48" i="26"/>
  <c r="G42" i="24" s="1"/>
  <c r="Y48" i="26"/>
  <c r="F42" i="24" s="1"/>
  <c r="Z48" i="26"/>
  <c r="F42" i="27" s="1"/>
  <c r="X49" i="26"/>
  <c r="G43" i="24" s="1"/>
  <c r="Y49" i="26"/>
  <c r="F43" i="24" s="1"/>
  <c r="Z49" i="26"/>
  <c r="X50" i="26"/>
  <c r="G44" i="27" s="1"/>
  <c r="Y50" i="26"/>
  <c r="F44" i="24" s="1"/>
  <c r="Z50" i="26"/>
  <c r="F44" i="27" s="1"/>
  <c r="X51" i="26"/>
  <c r="Y51" i="26"/>
  <c r="F45" i="24" s="1"/>
  <c r="Z51" i="26"/>
  <c r="X52" i="26"/>
  <c r="G46" i="24" s="1"/>
  <c r="Y52" i="26"/>
  <c r="F46" i="24" s="1"/>
  <c r="Z52" i="26"/>
  <c r="F46" i="27" s="1"/>
  <c r="X53" i="26"/>
  <c r="G47" i="24" s="1"/>
  <c r="Y53" i="26"/>
  <c r="F47" i="24" s="1"/>
  <c r="Z53" i="26"/>
  <c r="X54" i="26"/>
  <c r="G48" i="27" s="1"/>
  <c r="Y54" i="26"/>
  <c r="F48" i="24" s="1"/>
  <c r="Z54" i="26"/>
  <c r="F48" i="27" s="1"/>
  <c r="X55" i="26"/>
  <c r="Y55" i="26"/>
  <c r="F49" i="24" s="1"/>
  <c r="Z55" i="26"/>
  <c r="F49" i="27" s="1"/>
  <c r="X56" i="26"/>
  <c r="G50" i="24" s="1"/>
  <c r="Y56" i="26"/>
  <c r="F50" i="24" s="1"/>
  <c r="Z56" i="26"/>
  <c r="F50" i="27" s="1"/>
  <c r="X57" i="26"/>
  <c r="G51" i="24" s="1"/>
  <c r="Y57" i="26"/>
  <c r="F51" i="24" s="1"/>
  <c r="Z57" i="26"/>
  <c r="F51" i="27" s="1"/>
  <c r="X58" i="26"/>
  <c r="G52" i="27" s="1"/>
  <c r="Y58" i="26"/>
  <c r="F52" i="24" s="1"/>
  <c r="Z58" i="26"/>
  <c r="F52" i="27" s="1"/>
  <c r="Z17" i="26"/>
  <c r="Y17" i="26"/>
  <c r="F11" i="24" s="1"/>
  <c r="X17" i="26"/>
  <c r="U17" i="26"/>
  <c r="T17" i="26"/>
  <c r="E11" i="24" s="1"/>
  <c r="G22" i="24"/>
  <c r="G22" i="27"/>
  <c r="G20" i="27"/>
  <c r="G16" i="24"/>
  <c r="G19" i="24"/>
  <c r="G19" i="27"/>
  <c r="G15" i="27"/>
  <c r="G12" i="24"/>
  <c r="W37" i="26"/>
  <c r="W34" i="26"/>
  <c r="J2" i="24"/>
  <c r="J3" i="24"/>
  <c r="B12" i="24"/>
  <c r="C12" i="24"/>
  <c r="D12" i="24"/>
  <c r="B13" i="24"/>
  <c r="C13" i="24"/>
  <c r="D13" i="24"/>
  <c r="B14" i="24"/>
  <c r="C14" i="24"/>
  <c r="D14" i="24"/>
  <c r="B15" i="24"/>
  <c r="C15" i="24"/>
  <c r="D15" i="24"/>
  <c r="B16" i="24"/>
  <c r="C16" i="24"/>
  <c r="D16" i="24"/>
  <c r="B17" i="24"/>
  <c r="C17" i="24"/>
  <c r="D17" i="24"/>
  <c r="B18" i="24"/>
  <c r="C18" i="24"/>
  <c r="D18" i="24"/>
  <c r="B19" i="24"/>
  <c r="C19" i="24"/>
  <c r="D19" i="24"/>
  <c r="B20" i="24"/>
  <c r="C20" i="24"/>
  <c r="D20" i="24"/>
  <c r="B21" i="24"/>
  <c r="C21" i="24"/>
  <c r="D21" i="24"/>
  <c r="B22" i="24"/>
  <c r="C22" i="24"/>
  <c r="D22" i="24"/>
  <c r="B23" i="24"/>
  <c r="C23" i="24"/>
  <c r="D23" i="24"/>
  <c r="B24" i="24"/>
  <c r="C24" i="24"/>
  <c r="D24" i="24"/>
  <c r="B25" i="24"/>
  <c r="C25" i="24"/>
  <c r="D25" i="24"/>
  <c r="B26" i="24"/>
  <c r="C26" i="24"/>
  <c r="D26" i="24"/>
  <c r="B27" i="24"/>
  <c r="C27" i="24"/>
  <c r="D27" i="24"/>
  <c r="B28" i="24"/>
  <c r="C28" i="24"/>
  <c r="D28" i="24"/>
  <c r="B29" i="24"/>
  <c r="C29" i="24"/>
  <c r="D29" i="24"/>
  <c r="B30" i="24"/>
  <c r="C30" i="24"/>
  <c r="D30" i="24"/>
  <c r="B31" i="24"/>
  <c r="C31" i="24"/>
  <c r="D31" i="24"/>
  <c r="B32" i="24"/>
  <c r="C32" i="24"/>
  <c r="D32" i="24"/>
  <c r="B33" i="24"/>
  <c r="C33" i="24"/>
  <c r="D33" i="24"/>
  <c r="B34" i="24"/>
  <c r="C34" i="24"/>
  <c r="D34" i="24"/>
  <c r="B35" i="24"/>
  <c r="C35" i="24"/>
  <c r="D35" i="24"/>
  <c r="B36" i="24"/>
  <c r="C36" i="24"/>
  <c r="D36" i="24"/>
  <c r="B37" i="24"/>
  <c r="C37" i="24"/>
  <c r="D37" i="24"/>
  <c r="B38" i="24"/>
  <c r="C38" i="24"/>
  <c r="D38" i="24"/>
  <c r="B39" i="24"/>
  <c r="C39" i="24"/>
  <c r="D39" i="24"/>
  <c r="B40" i="24"/>
  <c r="C40" i="24"/>
  <c r="D40" i="24"/>
  <c r="B41" i="24"/>
  <c r="C41" i="24"/>
  <c r="D41" i="24"/>
  <c r="B42" i="24"/>
  <c r="C42" i="24"/>
  <c r="D42" i="24"/>
  <c r="B43" i="24"/>
  <c r="C43" i="24"/>
  <c r="D43" i="24"/>
  <c r="B44" i="24"/>
  <c r="C44" i="24"/>
  <c r="D44" i="24"/>
  <c r="B45" i="24"/>
  <c r="C45" i="24"/>
  <c r="D45" i="24"/>
  <c r="B46" i="24"/>
  <c r="C46" i="24"/>
  <c r="D46" i="24"/>
  <c r="B47" i="24"/>
  <c r="C47" i="24"/>
  <c r="D47" i="24"/>
  <c r="B48" i="24"/>
  <c r="C48" i="24"/>
  <c r="D48" i="24"/>
  <c r="B49" i="24"/>
  <c r="C49" i="24"/>
  <c r="D49" i="24"/>
  <c r="B50" i="24"/>
  <c r="C50" i="24"/>
  <c r="D50" i="24"/>
  <c r="B51" i="24"/>
  <c r="C51" i="24"/>
  <c r="D51" i="24"/>
  <c r="B52" i="24"/>
  <c r="C52" i="24"/>
  <c r="D52" i="24"/>
  <c r="D11" i="24"/>
  <c r="C11" i="24"/>
  <c r="B11" i="24"/>
  <c r="J2" i="27"/>
  <c r="J3" i="27"/>
  <c r="B12" i="27"/>
  <c r="C12" i="27"/>
  <c r="D12" i="27"/>
  <c r="B13" i="27"/>
  <c r="C13" i="27"/>
  <c r="D13" i="27"/>
  <c r="B14" i="27"/>
  <c r="C14" i="27"/>
  <c r="D14" i="27"/>
  <c r="B15" i="27"/>
  <c r="C15" i="27"/>
  <c r="D15" i="27"/>
  <c r="B16" i="27"/>
  <c r="C16" i="27"/>
  <c r="D16" i="27"/>
  <c r="B17" i="27"/>
  <c r="C17" i="27"/>
  <c r="D17" i="27"/>
  <c r="B18" i="27"/>
  <c r="C18" i="27"/>
  <c r="D18" i="27"/>
  <c r="B19" i="27"/>
  <c r="C19" i="27"/>
  <c r="D19" i="27"/>
  <c r="B20" i="27"/>
  <c r="C20" i="27"/>
  <c r="D20" i="27"/>
  <c r="B21" i="27"/>
  <c r="C21" i="27"/>
  <c r="D21" i="27"/>
  <c r="B22" i="27"/>
  <c r="C22" i="27"/>
  <c r="D22" i="27"/>
  <c r="B23" i="27"/>
  <c r="C23" i="27"/>
  <c r="D23" i="27"/>
  <c r="B24" i="27"/>
  <c r="C24" i="27"/>
  <c r="D24" i="27"/>
  <c r="B25" i="27"/>
  <c r="C25" i="27"/>
  <c r="D25" i="27"/>
  <c r="B26" i="27"/>
  <c r="C26" i="27"/>
  <c r="D26" i="27"/>
  <c r="B27" i="27"/>
  <c r="C27" i="27"/>
  <c r="D27" i="27"/>
  <c r="B28" i="27"/>
  <c r="C28" i="27"/>
  <c r="D28" i="27"/>
  <c r="B29" i="27"/>
  <c r="C29" i="27"/>
  <c r="D29" i="27"/>
  <c r="B30" i="27"/>
  <c r="C30" i="27"/>
  <c r="D30" i="27"/>
  <c r="B31" i="27"/>
  <c r="C31" i="27"/>
  <c r="D31" i="27"/>
  <c r="B32" i="27"/>
  <c r="C32" i="27"/>
  <c r="D32" i="27"/>
  <c r="B33" i="27"/>
  <c r="C33" i="27"/>
  <c r="D33" i="27"/>
  <c r="B34" i="27"/>
  <c r="C34" i="27"/>
  <c r="D34" i="27"/>
  <c r="B35" i="27"/>
  <c r="C35" i="27"/>
  <c r="D35" i="27"/>
  <c r="B36" i="27"/>
  <c r="C36" i="27"/>
  <c r="D36" i="27"/>
  <c r="B37" i="27"/>
  <c r="C37" i="27"/>
  <c r="D37" i="27"/>
  <c r="B38" i="27"/>
  <c r="C38" i="27"/>
  <c r="D38" i="27"/>
  <c r="B39" i="27"/>
  <c r="C39" i="27"/>
  <c r="D39" i="27"/>
  <c r="B40" i="27"/>
  <c r="C40" i="27"/>
  <c r="D40" i="27"/>
  <c r="B41" i="27"/>
  <c r="C41" i="27"/>
  <c r="D41" i="27"/>
  <c r="B42" i="27"/>
  <c r="C42" i="27"/>
  <c r="D42" i="27"/>
  <c r="B43" i="27"/>
  <c r="C43" i="27"/>
  <c r="D43" i="27"/>
  <c r="B44" i="27"/>
  <c r="C44" i="27"/>
  <c r="D44" i="27"/>
  <c r="B45" i="27"/>
  <c r="C45" i="27"/>
  <c r="D45" i="27"/>
  <c r="B46" i="27"/>
  <c r="C46" i="27"/>
  <c r="D46" i="27"/>
  <c r="B47" i="27"/>
  <c r="C47" i="27"/>
  <c r="D47" i="27"/>
  <c r="B48" i="27"/>
  <c r="C48" i="27"/>
  <c r="D48" i="27"/>
  <c r="B49" i="27"/>
  <c r="C49" i="27"/>
  <c r="D49" i="27"/>
  <c r="B50" i="27"/>
  <c r="C50" i="27"/>
  <c r="D50" i="27"/>
  <c r="B51" i="27"/>
  <c r="C51" i="27"/>
  <c r="D51" i="27"/>
  <c r="B52" i="27"/>
  <c r="C52" i="27"/>
  <c r="D52" i="27"/>
  <c r="D11" i="27"/>
  <c r="C11" i="27"/>
  <c r="B11" i="27"/>
  <c r="A1" i="24"/>
  <c r="J1" i="24" s="1"/>
  <c r="A1" i="27"/>
  <c r="J1" i="27" s="1"/>
  <c r="J3" i="32"/>
  <c r="J2" i="28"/>
  <c r="J3" i="28"/>
  <c r="A1" i="32"/>
  <c r="J1" i="32" s="1"/>
  <c r="A1" i="28"/>
  <c r="J1" i="28"/>
  <c r="J2" i="32"/>
  <c r="B12" i="28"/>
  <c r="C12" i="28"/>
  <c r="D12" i="28"/>
  <c r="B13" i="28"/>
  <c r="C13" i="28"/>
  <c r="D13" i="28"/>
  <c r="B14" i="28"/>
  <c r="C14" i="28"/>
  <c r="D14" i="28"/>
  <c r="B15" i="28"/>
  <c r="C15" i="28"/>
  <c r="D15" i="28"/>
  <c r="B16" i="28"/>
  <c r="C16" i="28"/>
  <c r="D16" i="28"/>
  <c r="B17" i="28"/>
  <c r="C17" i="28"/>
  <c r="D17" i="28"/>
  <c r="B18" i="28"/>
  <c r="C18" i="28"/>
  <c r="D18" i="28"/>
  <c r="B19" i="28"/>
  <c r="C19" i="28"/>
  <c r="D19" i="28"/>
  <c r="B20" i="28"/>
  <c r="C20" i="28"/>
  <c r="D20" i="28"/>
  <c r="B21" i="28"/>
  <c r="C21" i="28"/>
  <c r="D21" i="28"/>
  <c r="B22" i="28"/>
  <c r="C22" i="28"/>
  <c r="D22" i="28"/>
  <c r="B23" i="28"/>
  <c r="C23" i="28"/>
  <c r="D23" i="28"/>
  <c r="B24" i="28"/>
  <c r="C24" i="28"/>
  <c r="D24" i="28"/>
  <c r="B25" i="28"/>
  <c r="C25" i="28"/>
  <c r="D25" i="28"/>
  <c r="B26" i="28"/>
  <c r="C26" i="28"/>
  <c r="D26" i="28"/>
  <c r="B27" i="28"/>
  <c r="C27" i="28"/>
  <c r="D27" i="28"/>
  <c r="B28" i="28"/>
  <c r="C28" i="28"/>
  <c r="D28" i="28"/>
  <c r="B29" i="28"/>
  <c r="C29" i="28"/>
  <c r="D29" i="28"/>
  <c r="B30" i="28"/>
  <c r="C30" i="28"/>
  <c r="D30" i="28"/>
  <c r="B31" i="28"/>
  <c r="C31" i="28"/>
  <c r="D31" i="28"/>
  <c r="B32" i="28"/>
  <c r="C32" i="28"/>
  <c r="D32" i="28"/>
  <c r="B33" i="28"/>
  <c r="C33" i="28"/>
  <c r="D33" i="28"/>
  <c r="B34" i="28"/>
  <c r="C34" i="28"/>
  <c r="D34" i="28"/>
  <c r="B35" i="28"/>
  <c r="C35" i="28"/>
  <c r="D35" i="28"/>
  <c r="B36" i="28"/>
  <c r="C36" i="28"/>
  <c r="D36" i="28"/>
  <c r="B37" i="28"/>
  <c r="C37" i="28"/>
  <c r="D37" i="28"/>
  <c r="B38" i="28"/>
  <c r="C38" i="28"/>
  <c r="D38" i="28"/>
  <c r="B39" i="28"/>
  <c r="C39" i="28"/>
  <c r="D39" i="28"/>
  <c r="B40" i="28"/>
  <c r="C40" i="28"/>
  <c r="D40" i="28"/>
  <c r="B41" i="28"/>
  <c r="C41" i="28"/>
  <c r="D41" i="28"/>
  <c r="B42" i="28"/>
  <c r="C42" i="28"/>
  <c r="D42" i="28"/>
  <c r="B43" i="28"/>
  <c r="C43" i="28"/>
  <c r="D43" i="28"/>
  <c r="B44" i="28"/>
  <c r="C44" i="28"/>
  <c r="D44" i="28"/>
  <c r="B45" i="28"/>
  <c r="C45" i="28"/>
  <c r="D45" i="28"/>
  <c r="B46" i="28"/>
  <c r="C46" i="28"/>
  <c r="D46" i="28"/>
  <c r="B47" i="28"/>
  <c r="C47" i="28"/>
  <c r="D47" i="28"/>
  <c r="B48" i="28"/>
  <c r="C48" i="28"/>
  <c r="D48" i="28"/>
  <c r="B49" i="28"/>
  <c r="C49" i="28"/>
  <c r="D49" i="28"/>
  <c r="B50" i="28"/>
  <c r="C50" i="28"/>
  <c r="D50" i="28"/>
  <c r="B51" i="28"/>
  <c r="C51" i="28"/>
  <c r="D51" i="28"/>
  <c r="B52" i="28"/>
  <c r="C52" i="28"/>
  <c r="D52" i="28"/>
  <c r="D11" i="28"/>
  <c r="C11" i="28"/>
  <c r="B11" i="28"/>
  <c r="A5" i="32"/>
  <c r="J5" i="32" s="1"/>
  <c r="C11" i="32"/>
  <c r="D11" i="32"/>
  <c r="C12" i="32"/>
  <c r="D12" i="32"/>
  <c r="C13" i="32"/>
  <c r="D13" i="32"/>
  <c r="C14" i="32"/>
  <c r="D14" i="32"/>
  <c r="C15" i="32"/>
  <c r="D15" i="32"/>
  <c r="C16" i="32"/>
  <c r="D16" i="32"/>
  <c r="C17" i="32"/>
  <c r="D17" i="32"/>
  <c r="C18" i="32"/>
  <c r="D18" i="32"/>
  <c r="C19" i="32"/>
  <c r="D19" i="32"/>
  <c r="C20" i="32"/>
  <c r="D20" i="32"/>
  <c r="C21" i="32"/>
  <c r="D21" i="32"/>
  <c r="C22" i="32"/>
  <c r="D22" i="32"/>
  <c r="C23" i="32"/>
  <c r="D23" i="32"/>
  <c r="C24" i="32"/>
  <c r="D24" i="32"/>
  <c r="C25" i="32"/>
  <c r="D25" i="32"/>
  <c r="C26" i="32"/>
  <c r="D26" i="32"/>
  <c r="C27" i="32"/>
  <c r="D27" i="32"/>
  <c r="C28" i="32"/>
  <c r="D28" i="32"/>
  <c r="C29" i="32"/>
  <c r="D29" i="32"/>
  <c r="C30" i="32"/>
  <c r="D30" i="32"/>
  <c r="C31" i="32"/>
  <c r="D31" i="32"/>
  <c r="C32" i="32"/>
  <c r="D32" i="32"/>
  <c r="C33" i="32"/>
  <c r="D33" i="32"/>
  <c r="C34" i="32"/>
  <c r="D34" i="32"/>
  <c r="C35" i="32"/>
  <c r="D35" i="32"/>
  <c r="C36" i="32"/>
  <c r="D36" i="32"/>
  <c r="C37" i="32"/>
  <c r="D37" i="32"/>
  <c r="C38" i="32"/>
  <c r="D38" i="32"/>
  <c r="C39" i="32"/>
  <c r="D39" i="32"/>
  <c r="C40" i="32"/>
  <c r="D40" i="32"/>
  <c r="C41" i="32"/>
  <c r="D41" i="32"/>
  <c r="C42" i="32"/>
  <c r="D42" i="32"/>
  <c r="C43" i="32"/>
  <c r="D43" i="32"/>
  <c r="C44" i="32"/>
  <c r="D44" i="32"/>
  <c r="C45" i="32"/>
  <c r="D45" i="32"/>
  <c r="C46" i="32"/>
  <c r="D46" i="32"/>
  <c r="C47" i="32"/>
  <c r="D47" i="32"/>
  <c r="C48" i="32"/>
  <c r="D48" i="32"/>
  <c r="C49" i="32"/>
  <c r="D49" i="32"/>
  <c r="C50" i="32"/>
  <c r="D50" i="32"/>
  <c r="C51" i="32"/>
  <c r="D51" i="32"/>
  <c r="D10" i="32"/>
  <c r="G12" i="28"/>
  <c r="G15" i="28"/>
  <c r="G16" i="28"/>
  <c r="G17" i="28"/>
  <c r="G18" i="28"/>
  <c r="G19" i="28"/>
  <c r="G20" i="28"/>
  <c r="G23" i="28"/>
  <c r="G24" i="28"/>
  <c r="G25" i="28"/>
  <c r="G26" i="28"/>
  <c r="G27" i="28"/>
  <c r="G28" i="28"/>
  <c r="G31" i="28"/>
  <c r="G32" i="28"/>
  <c r="G33" i="28"/>
  <c r="G34" i="28"/>
  <c r="G35" i="28"/>
  <c r="G36" i="28"/>
  <c r="G39" i="28"/>
  <c r="G40" i="28"/>
  <c r="G41" i="28"/>
  <c r="G42" i="28"/>
  <c r="G43" i="28"/>
  <c r="G44" i="28"/>
  <c r="G47" i="28"/>
  <c r="G48" i="28"/>
  <c r="G49" i="28"/>
  <c r="G50" i="28"/>
  <c r="G51" i="28"/>
  <c r="G52" i="28"/>
  <c r="G11" i="32"/>
  <c r="C10" i="32"/>
  <c r="B11" i="32"/>
  <c r="B12" i="32"/>
  <c r="B13" i="32"/>
  <c r="B14" i="32"/>
  <c r="B15" i="32"/>
  <c r="B16" i="32"/>
  <c r="B17" i="32"/>
  <c r="B18" i="32"/>
  <c r="B19" i="32"/>
  <c r="B20" i="32"/>
  <c r="B21" i="32"/>
  <c r="B22" i="32"/>
  <c r="B23" i="32"/>
  <c r="B24" i="32"/>
  <c r="B25" i="32"/>
  <c r="B26" i="32"/>
  <c r="B27" i="32"/>
  <c r="B28" i="32"/>
  <c r="B29" i="32"/>
  <c r="B30" i="32"/>
  <c r="B31" i="32"/>
  <c r="B32" i="32"/>
  <c r="B33" i="32"/>
  <c r="B34" i="32"/>
  <c r="B35" i="32"/>
  <c r="B36" i="32"/>
  <c r="B37" i="32"/>
  <c r="B38" i="32"/>
  <c r="B39" i="32"/>
  <c r="B40" i="32"/>
  <c r="B41" i="32"/>
  <c r="B42" i="32"/>
  <c r="B43" i="32"/>
  <c r="B44" i="32"/>
  <c r="B45" i="32"/>
  <c r="B46" i="32"/>
  <c r="B47" i="32"/>
  <c r="B48" i="32"/>
  <c r="B49" i="32"/>
  <c r="B50" i="32"/>
  <c r="B51" i="32"/>
  <c r="B10" i="32"/>
  <c r="X48" i="32"/>
  <c r="W48" i="32"/>
  <c r="V48" i="32"/>
  <c r="U48" i="32"/>
  <c r="T48" i="32"/>
  <c r="X47" i="32"/>
  <c r="W47" i="32"/>
  <c r="V47" i="32"/>
  <c r="U47" i="32"/>
  <c r="T47" i="32"/>
  <c r="X46" i="32"/>
  <c r="W46" i="32"/>
  <c r="V46" i="32"/>
  <c r="U46" i="32"/>
  <c r="T46" i="32"/>
  <c r="X45" i="32"/>
  <c r="W45" i="32"/>
  <c r="V45" i="32"/>
  <c r="U45" i="32"/>
  <c r="T45" i="32"/>
  <c r="X44" i="32"/>
  <c r="W44" i="32"/>
  <c r="V44" i="32"/>
  <c r="U44" i="32"/>
  <c r="T44" i="32"/>
  <c r="X43" i="32"/>
  <c r="W43" i="32"/>
  <c r="V43" i="32"/>
  <c r="U43" i="32"/>
  <c r="T43" i="32"/>
  <c r="X42" i="32"/>
  <c r="W42" i="32"/>
  <c r="V42" i="32"/>
  <c r="U42" i="32"/>
  <c r="T42" i="32"/>
  <c r="X41" i="32"/>
  <c r="W41" i="32"/>
  <c r="V41" i="32"/>
  <c r="U41" i="32"/>
  <c r="T41" i="32"/>
  <c r="X40" i="32"/>
  <c r="W40" i="32"/>
  <c r="V40" i="32"/>
  <c r="U40" i="32"/>
  <c r="T40" i="32"/>
  <c r="X39" i="32"/>
  <c r="W39" i="32"/>
  <c r="V39" i="32"/>
  <c r="U39" i="32"/>
  <c r="T39" i="32"/>
  <c r="X38" i="32"/>
  <c r="W38" i="32"/>
  <c r="V38" i="32"/>
  <c r="U38" i="32"/>
  <c r="T38" i="32"/>
  <c r="X37" i="32"/>
  <c r="W37" i="32"/>
  <c r="V37" i="32"/>
  <c r="U37" i="32"/>
  <c r="T37" i="32"/>
  <c r="X36" i="32"/>
  <c r="W36" i="32"/>
  <c r="V36" i="32"/>
  <c r="U36" i="32"/>
  <c r="T36" i="32"/>
  <c r="X35" i="32"/>
  <c r="W35" i="32"/>
  <c r="V35" i="32"/>
  <c r="U35" i="32"/>
  <c r="T35" i="32"/>
  <c r="X34" i="32"/>
  <c r="W34" i="32"/>
  <c r="V34" i="32"/>
  <c r="U34" i="32"/>
  <c r="T34" i="32"/>
  <c r="X33" i="32"/>
  <c r="W33" i="32"/>
  <c r="V33" i="32"/>
  <c r="U33" i="32"/>
  <c r="T33" i="32"/>
  <c r="X32" i="32"/>
  <c r="W32" i="32"/>
  <c r="V32" i="32"/>
  <c r="U32" i="32"/>
  <c r="T32" i="32"/>
  <c r="X31" i="32"/>
  <c r="W31" i="32"/>
  <c r="V31" i="32"/>
  <c r="U31" i="32"/>
  <c r="T31" i="32"/>
  <c r="X30" i="32"/>
  <c r="W30" i="32"/>
  <c r="V30" i="32"/>
  <c r="U30" i="32"/>
  <c r="T30" i="32"/>
  <c r="X29" i="32"/>
  <c r="W29" i="32"/>
  <c r="V29" i="32"/>
  <c r="U29" i="32"/>
  <c r="T29" i="32"/>
  <c r="X28" i="32"/>
  <c r="W28" i="32"/>
  <c r="V28" i="32"/>
  <c r="U28" i="32"/>
  <c r="T28" i="32"/>
  <c r="X27" i="32"/>
  <c r="W27" i="32"/>
  <c r="V27" i="32"/>
  <c r="U27" i="32"/>
  <c r="T27" i="32"/>
  <c r="X26" i="32"/>
  <c r="W26" i="32"/>
  <c r="V26" i="32"/>
  <c r="U26" i="32"/>
  <c r="T26" i="32"/>
  <c r="X25" i="32"/>
  <c r="W25" i="32"/>
  <c r="V25" i="32"/>
  <c r="U25" i="32"/>
  <c r="T25" i="32"/>
  <c r="X24" i="32"/>
  <c r="W24" i="32"/>
  <c r="V24" i="32"/>
  <c r="U24" i="32"/>
  <c r="T24" i="32"/>
  <c r="X23" i="32"/>
  <c r="W23" i="32"/>
  <c r="V23" i="32"/>
  <c r="U23" i="32"/>
  <c r="T23" i="32"/>
  <c r="X22" i="32"/>
  <c r="W22" i="32"/>
  <c r="V22" i="32"/>
  <c r="U22" i="32"/>
  <c r="T22" i="32"/>
  <c r="X21" i="32"/>
  <c r="W21" i="32"/>
  <c r="V21" i="32"/>
  <c r="U21" i="32"/>
  <c r="T21" i="32"/>
  <c r="X20" i="32"/>
  <c r="W20" i="32"/>
  <c r="V20" i="32"/>
  <c r="U20" i="32"/>
  <c r="T20" i="32"/>
  <c r="X19" i="32"/>
  <c r="W19" i="32"/>
  <c r="V19" i="32"/>
  <c r="U19" i="32"/>
  <c r="T19" i="32"/>
  <c r="X18" i="32"/>
  <c r="W18" i="32"/>
  <c r="V18" i="32"/>
  <c r="U18" i="32"/>
  <c r="T18" i="32"/>
  <c r="X17" i="32"/>
  <c r="W17" i="32"/>
  <c r="V17" i="32"/>
  <c r="U17" i="32"/>
  <c r="T17" i="32"/>
  <c r="X16" i="32"/>
  <c r="W16" i="32"/>
  <c r="V16" i="32"/>
  <c r="U16" i="32"/>
  <c r="T16" i="32"/>
  <c r="X15" i="32"/>
  <c r="W15" i="32"/>
  <c r="V15" i="32"/>
  <c r="U15" i="32"/>
  <c r="T15" i="32"/>
  <c r="X14" i="32"/>
  <c r="W14" i="32"/>
  <c r="V14" i="32"/>
  <c r="U14" i="32"/>
  <c r="T14" i="32"/>
  <c r="X13" i="32"/>
  <c r="X51" i="32" s="1"/>
  <c r="W13" i="32"/>
  <c r="W51" i="32" s="1"/>
  <c r="V13" i="32"/>
  <c r="V51" i="32" s="1"/>
  <c r="U13" i="32"/>
  <c r="U51" i="32" s="1"/>
  <c r="T13" i="32"/>
  <c r="T51" i="32" s="1"/>
  <c r="X12" i="32"/>
  <c r="X50" i="32" s="1"/>
  <c r="W12" i="32"/>
  <c r="W50" i="32" s="1"/>
  <c r="V12" i="32"/>
  <c r="V50" i="32"/>
  <c r="U12" i="32"/>
  <c r="U50" i="32" s="1"/>
  <c r="T12" i="32"/>
  <c r="T50" i="32" s="1"/>
  <c r="X11" i="32"/>
  <c r="X49" i="32" s="1"/>
  <c r="W11" i="32"/>
  <c r="W49" i="32"/>
  <c r="V11" i="32"/>
  <c r="V49" i="32" s="1"/>
  <c r="U11" i="32"/>
  <c r="U49" i="32" s="1"/>
  <c r="T11" i="32"/>
  <c r="T49" i="32" s="1"/>
  <c r="A50" i="28"/>
  <c r="A51" i="28"/>
  <c r="A52" i="28"/>
  <c r="F48" i="32"/>
  <c r="F49" i="28"/>
  <c r="F50" i="28"/>
  <c r="F51" i="28"/>
  <c r="F51" i="32"/>
  <c r="F52" i="28"/>
  <c r="T54" i="25"/>
  <c r="E48" i="32" s="1"/>
  <c r="U54" i="25"/>
  <c r="E49" i="28" s="1"/>
  <c r="T55" i="25"/>
  <c r="E49" i="32" s="1"/>
  <c r="U55" i="25"/>
  <c r="E50" i="28" s="1"/>
  <c r="T56" i="25"/>
  <c r="E50" i="32" s="1"/>
  <c r="U56" i="25"/>
  <c r="E51" i="28" s="1"/>
  <c r="T57" i="25"/>
  <c r="E51" i="32" s="1"/>
  <c r="U57" i="25"/>
  <c r="E52" i="28" s="1"/>
  <c r="F12" i="28"/>
  <c r="F14" i="28"/>
  <c r="F17" i="28"/>
  <c r="F18" i="28"/>
  <c r="F19" i="28"/>
  <c r="F20" i="28"/>
  <c r="F21" i="28"/>
  <c r="F22" i="28"/>
  <c r="F24" i="28"/>
  <c r="F25" i="28"/>
  <c r="F26" i="28"/>
  <c r="F27" i="28"/>
  <c r="F28" i="28"/>
  <c r="F29" i="28"/>
  <c r="F30" i="28"/>
  <c r="F33" i="28"/>
  <c r="F34" i="28"/>
  <c r="F35" i="28"/>
  <c r="F36" i="28"/>
  <c r="F37" i="28"/>
  <c r="F38" i="28"/>
  <c r="F41" i="28"/>
  <c r="F42" i="28"/>
  <c r="F43" i="28"/>
  <c r="F44" i="28"/>
  <c r="F45" i="28"/>
  <c r="F46" i="28"/>
  <c r="A12" i="28"/>
  <c r="A13" i="28"/>
  <c r="A14" i="28"/>
  <c r="A15" i="28"/>
  <c r="A16" i="28"/>
  <c r="A17" i="28"/>
  <c r="A18" i="28"/>
  <c r="A19" i="28"/>
  <c r="A20" i="28"/>
  <c r="A21" i="28"/>
  <c r="A22" i="28"/>
  <c r="A23" i="28"/>
  <c r="A24" i="28"/>
  <c r="A25" i="28"/>
  <c r="A26" i="28"/>
  <c r="A27" i="28"/>
  <c r="A28" i="28"/>
  <c r="A29" i="28"/>
  <c r="A30" i="28"/>
  <c r="A31" i="28"/>
  <c r="A32" i="28"/>
  <c r="A33" i="28"/>
  <c r="A34" i="28"/>
  <c r="A35" i="28"/>
  <c r="A36" i="28"/>
  <c r="A37" i="28"/>
  <c r="A38" i="28"/>
  <c r="A39" i="28"/>
  <c r="A40" i="28"/>
  <c r="A41" i="28"/>
  <c r="A42" i="28"/>
  <c r="A43" i="28"/>
  <c r="A44" i="28"/>
  <c r="A45" i="28"/>
  <c r="A46" i="28"/>
  <c r="A47" i="28"/>
  <c r="A48" i="28"/>
  <c r="A49" i="28"/>
  <c r="A11" i="28"/>
  <c r="F11" i="32"/>
  <c r="F15" i="32"/>
  <c r="F24" i="32"/>
  <c r="F12" i="32"/>
  <c r="F16" i="32"/>
  <c r="F20" i="32"/>
  <c r="F27" i="32"/>
  <c r="F28" i="32"/>
  <c r="F31" i="32"/>
  <c r="F32" i="32"/>
  <c r="F35" i="32"/>
  <c r="F36" i="32"/>
  <c r="F39" i="32"/>
  <c r="F40" i="32"/>
  <c r="F43" i="32"/>
  <c r="F44" i="32"/>
  <c r="F47" i="32"/>
  <c r="AB56" i="25"/>
  <c r="AA27" i="25"/>
  <c r="AA51" i="25"/>
  <c r="AB26" i="25"/>
  <c r="AB51" i="25"/>
  <c r="AB43" i="25"/>
  <c r="AB35" i="25"/>
  <c r="AB27" i="25"/>
  <c r="T34" i="28"/>
  <c r="T42" i="28" s="1"/>
  <c r="T52" i="28" s="1"/>
  <c r="T33" i="28"/>
  <c r="T32" i="28"/>
  <c r="T31" i="28"/>
  <c r="T30" i="28"/>
  <c r="T29" i="28"/>
  <c r="T28" i="28"/>
  <c r="T27" i="28"/>
  <c r="T26" i="28"/>
  <c r="T25" i="28"/>
  <c r="T24" i="28"/>
  <c r="T23" i="28"/>
  <c r="T22" i="28"/>
  <c r="T21" i="28"/>
  <c r="T20" i="28"/>
  <c r="T19" i="28"/>
  <c r="T18" i="28"/>
  <c r="T17" i="28"/>
  <c r="T16" i="28"/>
  <c r="T15" i="28"/>
  <c r="T14" i="28"/>
  <c r="T13" i="28"/>
  <c r="U12" i="28"/>
  <c r="U13" i="28" s="1"/>
  <c r="U14" i="28" s="1"/>
  <c r="U15" i="28" s="1"/>
  <c r="U16" i="28" s="1"/>
  <c r="U17" i="28" s="1"/>
  <c r="U18" i="28" s="1"/>
  <c r="U19" i="28" s="1"/>
  <c r="U20" i="28" s="1"/>
  <c r="U21" i="28" s="1"/>
  <c r="U22" i="28" s="1"/>
  <c r="U23" i="28" s="1"/>
  <c r="U24" i="28" s="1"/>
  <c r="U25" i="28" s="1"/>
  <c r="U26" i="28" s="1"/>
  <c r="U27" i="28" s="1"/>
  <c r="U28" i="28" s="1"/>
  <c r="U29" i="28" s="1"/>
  <c r="U30" i="28" s="1"/>
  <c r="U31" i="28" s="1"/>
  <c r="U32" i="28" s="1"/>
  <c r="U33" i="28" s="1"/>
  <c r="U34" i="28" s="1"/>
  <c r="U35" i="28" s="1"/>
  <c r="U36" i="28" s="1"/>
  <c r="U37" i="28" s="1"/>
  <c r="U38" i="28" s="1"/>
  <c r="U39" i="28" s="1"/>
  <c r="U40" i="28" s="1"/>
  <c r="U41" i="28" s="1"/>
  <c r="U42" i="28" s="1"/>
  <c r="U43" i="28" s="1"/>
  <c r="U44" i="28" s="1"/>
  <c r="U45" i="28" s="1"/>
  <c r="U46" i="28" s="1"/>
  <c r="U47" i="28" s="1"/>
  <c r="U48" i="28" s="1"/>
  <c r="U49" i="28" s="1"/>
  <c r="U50" i="28" s="1"/>
  <c r="U51" i="28" s="1"/>
  <c r="U52" i="28" s="1"/>
  <c r="T12" i="28"/>
  <c r="C6" i="28"/>
  <c r="L6" i="28" s="1"/>
  <c r="U12" i="27"/>
  <c r="U13" i="27" s="1"/>
  <c r="U14" i="27" s="1"/>
  <c r="U15" i="27" s="1"/>
  <c r="U16" i="27" s="1"/>
  <c r="U17" i="27" s="1"/>
  <c r="U18" i="27" s="1"/>
  <c r="U19" i="27" s="1"/>
  <c r="U20" i="27" s="1"/>
  <c r="U21" i="27" s="1"/>
  <c r="U22" i="27" s="1"/>
  <c r="U23" i="27" s="1"/>
  <c r="U24" i="27" s="1"/>
  <c r="U25" i="27" s="1"/>
  <c r="U26" i="27" s="1"/>
  <c r="U27" i="27" s="1"/>
  <c r="U28" i="27" s="1"/>
  <c r="U29" i="27" s="1"/>
  <c r="U30" i="27" s="1"/>
  <c r="U31" i="27" s="1"/>
  <c r="U32" i="27" s="1"/>
  <c r="U33" i="27" s="1"/>
  <c r="U34" i="27" s="1"/>
  <c r="U35" i="27" s="1"/>
  <c r="U36" i="27" s="1"/>
  <c r="U37" i="27" s="1"/>
  <c r="U38" i="27" s="1"/>
  <c r="U39" i="27" s="1"/>
  <c r="U40" i="27" s="1"/>
  <c r="U41" i="27" s="1"/>
  <c r="U42" i="27" s="1"/>
  <c r="U43" i="27" s="1"/>
  <c r="U44" i="27" s="1"/>
  <c r="U45" i="27" s="1"/>
  <c r="U46" i="27" s="1"/>
  <c r="U47" i="27" s="1"/>
  <c r="U48" i="27" s="1"/>
  <c r="U49" i="27" s="1"/>
  <c r="U50" i="27" s="1"/>
  <c r="U51" i="27" s="1"/>
  <c r="U52" i="27" s="1"/>
  <c r="C6" i="24"/>
  <c r="L6" i="24" s="1"/>
  <c r="A6" i="24"/>
  <c r="J6" i="24" s="1"/>
  <c r="C6" i="27"/>
  <c r="C8" i="25" s="1"/>
  <c r="C5" i="32" s="1"/>
  <c r="L5" i="32" s="1"/>
  <c r="T36" i="28"/>
  <c r="T46" i="28" s="1"/>
  <c r="T39" i="28"/>
  <c r="T45" i="28"/>
  <c r="A52" i="27"/>
  <c r="A51" i="27"/>
  <c r="A50" i="27"/>
  <c r="A49" i="27"/>
  <c r="A48" i="27"/>
  <c r="A47" i="27"/>
  <c r="A46" i="27"/>
  <c r="A45" i="27"/>
  <c r="A44" i="27"/>
  <c r="A43" i="27"/>
  <c r="A42" i="27"/>
  <c r="A41" i="27"/>
  <c r="A40" i="27"/>
  <c r="A39" i="27"/>
  <c r="A38" i="27"/>
  <c r="A37" i="27"/>
  <c r="A36" i="27"/>
  <c r="A35" i="27"/>
  <c r="T34" i="27"/>
  <c r="T45" i="27" s="1"/>
  <c r="A34" i="27"/>
  <c r="T33" i="27"/>
  <c r="A33" i="27"/>
  <c r="T32" i="27"/>
  <c r="A32" i="27"/>
  <c r="T31" i="27"/>
  <c r="A31" i="27"/>
  <c r="T30" i="27"/>
  <c r="A30" i="27"/>
  <c r="T29" i="27"/>
  <c r="A29" i="27"/>
  <c r="T28" i="27"/>
  <c r="A28" i="27"/>
  <c r="T27" i="27"/>
  <c r="A27" i="27"/>
  <c r="T26" i="27"/>
  <c r="A26" i="27"/>
  <c r="T25" i="27"/>
  <c r="A25" i="27"/>
  <c r="T24" i="27"/>
  <c r="A24" i="27"/>
  <c r="T23" i="27"/>
  <c r="A23" i="27"/>
  <c r="T22" i="27"/>
  <c r="A22" i="27"/>
  <c r="T21" i="27"/>
  <c r="A21" i="27"/>
  <c r="T20" i="27"/>
  <c r="A20" i="27"/>
  <c r="T19" i="27"/>
  <c r="A19" i="27"/>
  <c r="T18" i="27"/>
  <c r="A18" i="27"/>
  <c r="T17" i="27"/>
  <c r="A17" i="27"/>
  <c r="T16" i="27"/>
  <c r="A16" i="27"/>
  <c r="T15" i="27"/>
  <c r="A15" i="27"/>
  <c r="T14" i="27"/>
  <c r="A14" i="27"/>
  <c r="T13" i="27"/>
  <c r="A13" i="27"/>
  <c r="T12" i="27"/>
  <c r="A12" i="27"/>
  <c r="A11" i="27"/>
  <c r="A47" i="24"/>
  <c r="A48" i="24"/>
  <c r="A49" i="24"/>
  <c r="A50" i="24"/>
  <c r="A51" i="24"/>
  <c r="A52" i="24"/>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11" i="24"/>
  <c r="AB52" i="26"/>
  <c r="U53" i="25"/>
  <c r="E48" i="28" s="1"/>
  <c r="T53" i="25"/>
  <c r="E47" i="32" s="1"/>
  <c r="U52" i="25"/>
  <c r="T52" i="25"/>
  <c r="E46" i="32" s="1"/>
  <c r="U51" i="25"/>
  <c r="T51" i="25"/>
  <c r="E45" i="32" s="1"/>
  <c r="U50" i="25"/>
  <c r="E45" i="28" s="1"/>
  <c r="T50" i="25"/>
  <c r="E44" i="32" s="1"/>
  <c r="U49" i="25"/>
  <c r="E44" i="28" s="1"/>
  <c r="T49" i="25"/>
  <c r="E43" i="32" s="1"/>
  <c r="U48" i="25"/>
  <c r="E43" i="28" s="1"/>
  <c r="T48" i="25"/>
  <c r="E42" i="32" s="1"/>
  <c r="U47" i="25"/>
  <c r="E42" i="28" s="1"/>
  <c r="T47" i="25"/>
  <c r="E41" i="32" s="1"/>
  <c r="U46" i="25"/>
  <c r="E41" i="28" s="1"/>
  <c r="T46" i="25"/>
  <c r="E40" i="32" s="1"/>
  <c r="U45" i="25"/>
  <c r="E40" i="28" s="1"/>
  <c r="T45" i="25"/>
  <c r="E39" i="32" s="1"/>
  <c r="U44" i="25"/>
  <c r="E39" i="28" s="1"/>
  <c r="T44" i="25"/>
  <c r="E38" i="32" s="1"/>
  <c r="U43" i="25"/>
  <c r="E38" i="28" s="1"/>
  <c r="T43" i="25"/>
  <c r="E37" i="32" s="1"/>
  <c r="U42" i="25"/>
  <c r="W47" i="25" s="1"/>
  <c r="T42" i="25"/>
  <c r="E36" i="32" s="1"/>
  <c r="U41" i="25"/>
  <c r="E36" i="28" s="1"/>
  <c r="T41" i="25"/>
  <c r="E35" i="32" s="1"/>
  <c r="U40" i="25"/>
  <c r="E35" i="28" s="1"/>
  <c r="T40" i="25"/>
  <c r="E34" i="32" s="1"/>
  <c r="U39" i="25"/>
  <c r="E34" i="28" s="1"/>
  <c r="T39" i="25"/>
  <c r="E33" i="32" s="1"/>
  <c r="U38" i="25"/>
  <c r="E33" i="28" s="1"/>
  <c r="T38" i="25"/>
  <c r="E32" i="32" s="1"/>
  <c r="U37" i="25"/>
  <c r="E32" i="28" s="1"/>
  <c r="T37" i="25"/>
  <c r="E31" i="32" s="1"/>
  <c r="U36" i="25"/>
  <c r="E31" i="28" s="1"/>
  <c r="T36" i="25"/>
  <c r="E30" i="32" s="1"/>
  <c r="U35" i="25"/>
  <c r="E30" i="28" s="1"/>
  <c r="T35" i="25"/>
  <c r="E29" i="32" s="1"/>
  <c r="U34" i="25"/>
  <c r="E29" i="28" s="1"/>
  <c r="T34" i="25"/>
  <c r="E28" i="32" s="1"/>
  <c r="U33" i="25"/>
  <c r="E28" i="28" s="1"/>
  <c r="T33" i="25"/>
  <c r="E27" i="32" s="1"/>
  <c r="U32" i="25"/>
  <c r="E27" i="28" s="1"/>
  <c r="T32" i="25"/>
  <c r="E26" i="32" s="1"/>
  <c r="U31" i="25"/>
  <c r="E26" i="28" s="1"/>
  <c r="T31" i="25"/>
  <c r="E25" i="32" s="1"/>
  <c r="U30" i="25"/>
  <c r="E25" i="28" s="1"/>
  <c r="T30" i="25"/>
  <c r="E24" i="32" s="1"/>
  <c r="U29" i="25"/>
  <c r="E24" i="28" s="1"/>
  <c r="T29" i="25"/>
  <c r="E23" i="32" s="1"/>
  <c r="U28" i="25"/>
  <c r="E23" i="28" s="1"/>
  <c r="T28" i="25"/>
  <c r="E22" i="32" s="1"/>
  <c r="U27" i="25"/>
  <c r="E22" i="28" s="1"/>
  <c r="T27" i="25"/>
  <c r="E21" i="32" s="1"/>
  <c r="U26" i="25"/>
  <c r="E21" i="28" s="1"/>
  <c r="T26" i="25"/>
  <c r="E20" i="32" s="1"/>
  <c r="U25" i="25"/>
  <c r="E20" i="28" s="1"/>
  <c r="T25" i="25"/>
  <c r="E19" i="32" s="1"/>
  <c r="U24" i="25"/>
  <c r="E19" i="28" s="1"/>
  <c r="T24" i="25"/>
  <c r="E18" i="32" s="1"/>
  <c r="U23" i="25"/>
  <c r="E18" i="28" s="1"/>
  <c r="T23" i="25"/>
  <c r="E17" i="32" s="1"/>
  <c r="U22" i="25"/>
  <c r="E17" i="28" s="1"/>
  <c r="T22" i="25"/>
  <c r="E16" i="32" s="1"/>
  <c r="U21" i="25"/>
  <c r="E16" i="28" s="1"/>
  <c r="T21" i="25"/>
  <c r="E15" i="32" s="1"/>
  <c r="U20" i="25"/>
  <c r="E15" i="28" s="1"/>
  <c r="T20" i="25"/>
  <c r="E14" i="32" s="1"/>
  <c r="U19" i="25"/>
  <c r="E14" i="28" s="1"/>
  <c r="T19" i="25"/>
  <c r="E13" i="32" s="1"/>
  <c r="U18" i="25"/>
  <c r="T18" i="25"/>
  <c r="E12" i="32" s="1"/>
  <c r="U17" i="25"/>
  <c r="E12" i="28" s="1"/>
  <c r="T17" i="25"/>
  <c r="E11" i="32" s="1"/>
  <c r="U16" i="25"/>
  <c r="E11" i="28" s="1"/>
  <c r="S34" i="24"/>
  <c r="S35" i="24" s="1"/>
  <c r="S33" i="24"/>
  <c r="S32" i="24"/>
  <c r="S31" i="24"/>
  <c r="S30" i="24"/>
  <c r="S29" i="24"/>
  <c r="S28" i="24"/>
  <c r="S27" i="24"/>
  <c r="S26" i="24"/>
  <c r="S25" i="24"/>
  <c r="S24" i="24"/>
  <c r="S23" i="24"/>
  <c r="S22" i="24"/>
  <c r="S21" i="24"/>
  <c r="S20" i="24"/>
  <c r="S19" i="24"/>
  <c r="S18" i="24"/>
  <c r="S17" i="24"/>
  <c r="S16" i="24"/>
  <c r="S15" i="24"/>
  <c r="S14" i="24"/>
  <c r="S13" i="24"/>
  <c r="S12" i="24"/>
  <c r="E46" i="28"/>
  <c r="W29" i="25"/>
  <c r="W35" i="25"/>
  <c r="G48" i="35" l="1"/>
  <c r="J48" i="35"/>
  <c r="F48" i="35"/>
  <c r="I48" i="35"/>
  <c r="W33" i="25"/>
  <c r="W46" i="25"/>
  <c r="T43" i="27"/>
  <c r="T38" i="28"/>
  <c r="T44" i="28"/>
  <c r="AB34" i="25"/>
  <c r="F32" i="28"/>
  <c r="G14" i="27"/>
  <c r="G39" i="27"/>
  <c r="I49" i="35"/>
  <c r="H50" i="37"/>
  <c r="G50" i="37" s="1"/>
  <c r="I34" i="33"/>
  <c r="H34" i="33"/>
  <c r="H29" i="33"/>
  <c r="K39" i="34"/>
  <c r="K25" i="34"/>
  <c r="N46" i="34"/>
  <c r="K20" i="34"/>
  <c r="O30" i="34"/>
  <c r="J29" i="35"/>
  <c r="F31" i="35"/>
  <c r="J27" i="35"/>
  <c r="E30" i="36"/>
  <c r="H38" i="36"/>
  <c r="H21" i="36"/>
  <c r="E35" i="36"/>
  <c r="I12" i="36"/>
  <c r="F41" i="37"/>
  <c r="I14" i="37"/>
  <c r="K36" i="34"/>
  <c r="G19" i="35"/>
  <c r="F18" i="36"/>
  <c r="F37" i="36"/>
  <c r="G24" i="37"/>
  <c r="AB42" i="25"/>
  <c r="G31" i="27"/>
  <c r="H50" i="35"/>
  <c r="F49" i="37"/>
  <c r="E34" i="33"/>
  <c r="O25" i="34"/>
  <c r="F29" i="35"/>
  <c r="I37" i="35"/>
  <c r="F27" i="35"/>
  <c r="I25" i="36"/>
  <c r="H49" i="36"/>
  <c r="E12" i="36"/>
  <c r="I32" i="36"/>
  <c r="F38" i="36"/>
  <c r="I35" i="37"/>
  <c r="E20" i="33"/>
  <c r="H31" i="33"/>
  <c r="L13" i="34"/>
  <c r="N22" i="34"/>
  <c r="L32" i="34"/>
  <c r="L36" i="34"/>
  <c r="G31" i="35"/>
  <c r="F12" i="36"/>
  <c r="I18" i="36"/>
  <c r="F32" i="36"/>
  <c r="G35" i="37"/>
  <c r="AB34" i="26"/>
  <c r="F40" i="28"/>
  <c r="W32" i="25"/>
  <c r="V33" i="25"/>
  <c r="E37" i="28"/>
  <c r="AB50" i="26"/>
  <c r="T47" i="28"/>
  <c r="T41" i="28"/>
  <c r="T35" i="28"/>
  <c r="F48" i="28"/>
  <c r="G14" i="28"/>
  <c r="AB55" i="25"/>
  <c r="AB46" i="25"/>
  <c r="AA39" i="25"/>
  <c r="AB22" i="25"/>
  <c r="I29" i="33"/>
  <c r="L25" i="34"/>
  <c r="I33" i="37"/>
  <c r="J23" i="37"/>
  <c r="W41" i="25"/>
  <c r="W27" i="25"/>
  <c r="W43" i="25"/>
  <c r="W49" i="25"/>
  <c r="AB31" i="26"/>
  <c r="AA34" i="26"/>
  <c r="G22" i="28"/>
  <c r="W55" i="26"/>
  <c r="W47" i="26"/>
  <c r="W36" i="26"/>
  <c r="G44" i="24"/>
  <c r="J49" i="35"/>
  <c r="H42" i="33"/>
  <c r="E29" i="33"/>
  <c r="K44" i="34"/>
  <c r="O35" i="34"/>
  <c r="G13" i="34"/>
  <c r="G14" i="34" s="1"/>
  <c r="K13" i="34"/>
  <c r="O20" i="34"/>
  <c r="J34" i="35"/>
  <c r="J18" i="35"/>
  <c r="J33" i="37"/>
  <c r="G26" i="37"/>
  <c r="W34" i="25"/>
  <c r="W31" i="25"/>
  <c r="W37" i="25"/>
  <c r="V45" i="25"/>
  <c r="T37" i="28"/>
  <c r="S42" i="24"/>
  <c r="S52" i="24" s="1"/>
  <c r="AB33" i="26"/>
  <c r="AB57" i="26"/>
  <c r="G30" i="28"/>
  <c r="G36" i="24"/>
  <c r="I45" i="35"/>
  <c r="N44" i="34"/>
  <c r="K35" i="34"/>
  <c r="O16" i="34"/>
  <c r="J37" i="35"/>
  <c r="F47" i="35"/>
  <c r="F34" i="35"/>
  <c r="F18" i="35"/>
  <c r="H17" i="36"/>
  <c r="I21" i="36"/>
  <c r="I23" i="36"/>
  <c r="F33" i="37"/>
  <c r="J44" i="37"/>
  <c r="J12" i="37"/>
  <c r="F35" i="37"/>
  <c r="I23" i="37"/>
  <c r="E44" i="33"/>
  <c r="O32" i="34"/>
  <c r="G16" i="37"/>
  <c r="W45" i="25"/>
  <c r="G38" i="28"/>
  <c r="F45" i="35"/>
  <c r="I42" i="33"/>
  <c r="K16" i="34"/>
  <c r="K30" i="34"/>
  <c r="N16" i="34"/>
  <c r="F37" i="35"/>
  <c r="J47" i="35"/>
  <c r="G14" i="35"/>
  <c r="J31" i="35"/>
  <c r="E45" i="36"/>
  <c r="H30" i="36"/>
  <c r="E21" i="36"/>
  <c r="H35" i="36"/>
  <c r="F44" i="37"/>
  <c r="F12" i="37"/>
  <c r="L30" i="34"/>
  <c r="O44" i="34"/>
  <c r="G17" i="35"/>
  <c r="G44" i="37"/>
  <c r="W25" i="25"/>
  <c r="W23" i="25"/>
  <c r="V39" i="25"/>
  <c r="S40" i="24"/>
  <c r="W44" i="25"/>
  <c r="AB41" i="26"/>
  <c r="AB58" i="26"/>
  <c r="W39" i="25"/>
  <c r="W42" i="25"/>
  <c r="AB49" i="26"/>
  <c r="T40" i="28"/>
  <c r="G46" i="28"/>
  <c r="AB56" i="26"/>
  <c r="AB47" i="26"/>
  <c r="AB36" i="26"/>
  <c r="F14" i="35"/>
  <c r="F40" i="33"/>
  <c r="N20" i="34"/>
  <c r="G29" i="35"/>
  <c r="G12" i="37"/>
  <c r="T39" i="27"/>
  <c r="T38" i="27"/>
  <c r="T48" i="27" s="1"/>
  <c r="T44" i="27"/>
  <c r="Q8" i="25"/>
  <c r="L6" i="27"/>
  <c r="S37" i="24"/>
  <c r="S43" i="24"/>
  <c r="K49" i="34"/>
  <c r="L49" i="34"/>
  <c r="F48" i="37"/>
  <c r="I48" i="37"/>
  <c r="J48" i="37"/>
  <c r="G48" i="37"/>
  <c r="O48" i="34"/>
  <c r="K48" i="34"/>
  <c r="F14" i="27"/>
  <c r="AB25" i="26"/>
  <c r="W53" i="25"/>
  <c r="AB30" i="26"/>
  <c r="AB37" i="26"/>
  <c r="AB48" i="26"/>
  <c r="AB52" i="25"/>
  <c r="AB54" i="25"/>
  <c r="AB44" i="25"/>
  <c r="AA33" i="25"/>
  <c r="F45" i="27"/>
  <c r="G30" i="27"/>
  <c r="G27" i="24"/>
  <c r="E14" i="33"/>
  <c r="J36" i="35"/>
  <c r="E23" i="36"/>
  <c r="H27" i="36"/>
  <c r="I30" i="37"/>
  <c r="F23" i="33"/>
  <c r="L16" i="34"/>
  <c r="W57" i="25"/>
  <c r="AB39" i="26"/>
  <c r="AB45" i="25"/>
  <c r="AB48" i="25"/>
  <c r="AB57" i="25"/>
  <c r="G10" i="32"/>
  <c r="AA58" i="26"/>
  <c r="AA22" i="26"/>
  <c r="AB22" i="26"/>
  <c r="W24" i="26"/>
  <c r="G51" i="27"/>
  <c r="G38" i="27"/>
  <c r="F29" i="27"/>
  <c r="H22" i="33"/>
  <c r="H14" i="36"/>
  <c r="I31" i="36"/>
  <c r="I19" i="33"/>
  <c r="E32" i="33"/>
  <c r="I40" i="33"/>
  <c r="L35" i="34"/>
  <c r="G26" i="35"/>
  <c r="G34" i="35"/>
  <c r="G38" i="35"/>
  <c r="G42" i="35"/>
  <c r="G22" i="37"/>
  <c r="AB23" i="26"/>
  <c r="W30" i="26"/>
  <c r="S36" i="24"/>
  <c r="S45" i="24"/>
  <c r="W26" i="25"/>
  <c r="AB38" i="26"/>
  <c r="T43" i="28"/>
  <c r="AB30" i="25"/>
  <c r="AB23" i="25"/>
  <c r="AB49" i="25"/>
  <c r="W48" i="26"/>
  <c r="W29" i="26"/>
  <c r="AB28" i="26"/>
  <c r="G50" i="27"/>
  <c r="G43" i="27"/>
  <c r="F37" i="27"/>
  <c r="E36" i="36"/>
  <c r="E31" i="36"/>
  <c r="I19" i="36"/>
  <c r="H23" i="36"/>
  <c r="J25" i="37"/>
  <c r="F14" i="36"/>
  <c r="J30" i="37"/>
  <c r="AB46" i="26"/>
  <c r="AB45" i="26"/>
  <c r="AB53" i="26"/>
  <c r="AB29" i="25"/>
  <c r="AB47" i="25"/>
  <c r="AB25" i="25"/>
  <c r="F47" i="28"/>
  <c r="F39" i="28"/>
  <c r="F31" i="28"/>
  <c r="F23" i="28"/>
  <c r="F15" i="28"/>
  <c r="AB24" i="26"/>
  <c r="G26" i="27"/>
  <c r="G48" i="24"/>
  <c r="G40" i="24"/>
  <c r="O12" i="34"/>
  <c r="N15" i="34"/>
  <c r="E14" i="36"/>
  <c r="E19" i="36"/>
  <c r="H36" i="36"/>
  <c r="F25" i="37"/>
  <c r="I25" i="37"/>
  <c r="F30" i="37"/>
  <c r="I36" i="37"/>
  <c r="S39" i="24"/>
  <c r="W24" i="25"/>
  <c r="W28" i="25"/>
  <c r="W30" i="25"/>
  <c r="W36" i="25"/>
  <c r="W38" i="25"/>
  <c r="W40" i="25"/>
  <c r="W48" i="25"/>
  <c r="W54" i="25"/>
  <c r="AB54" i="26"/>
  <c r="AB37" i="25"/>
  <c r="AB38" i="25"/>
  <c r="AB24" i="25"/>
  <c r="AB31" i="25"/>
  <c r="AA45" i="25"/>
  <c r="G45" i="28"/>
  <c r="G37" i="28"/>
  <c r="G29" i="28"/>
  <c r="G21" i="28"/>
  <c r="G42" i="27"/>
  <c r="G35" i="27"/>
  <c r="G32" i="24"/>
  <c r="E48" i="36"/>
  <c r="H14" i="33"/>
  <c r="K12" i="34"/>
  <c r="O15" i="34"/>
  <c r="N33" i="34"/>
  <c r="I27" i="36"/>
  <c r="H19" i="36"/>
  <c r="I20" i="33"/>
  <c r="E12" i="34"/>
  <c r="G18" i="35"/>
  <c r="G23" i="35"/>
  <c r="I27" i="35"/>
  <c r="AB40" i="26"/>
  <c r="AB53" i="25"/>
  <c r="AB36" i="25"/>
  <c r="AB41" i="25"/>
  <c r="E11" i="27"/>
  <c r="V22" i="26"/>
  <c r="W22" i="26"/>
  <c r="E12" i="27"/>
  <c r="W23" i="26"/>
  <c r="G47" i="27"/>
  <c r="G34" i="27"/>
  <c r="G23" i="27"/>
  <c r="H48" i="36"/>
  <c r="I22" i="33"/>
  <c r="O33" i="34"/>
  <c r="K15" i="34"/>
  <c r="G47" i="36"/>
  <c r="I47" i="36" s="1"/>
  <c r="I36" i="36"/>
  <c r="E27" i="36"/>
  <c r="E43" i="33"/>
  <c r="L15" i="34"/>
  <c r="K22" i="34"/>
  <c r="S44" i="24"/>
  <c r="V27" i="25"/>
  <c r="AB32" i="25"/>
  <c r="AB39" i="25"/>
  <c r="F12" i="27"/>
  <c r="W51" i="26"/>
  <c r="E40" i="27"/>
  <c r="G52" i="24"/>
  <c r="E22" i="33"/>
  <c r="K33" i="34"/>
  <c r="I45" i="36"/>
  <c r="H45" i="36"/>
  <c r="H31" i="36"/>
  <c r="E19" i="33"/>
  <c r="E40" i="33"/>
  <c r="F43" i="33"/>
  <c r="M45" i="34"/>
  <c r="L45" i="34" s="1"/>
  <c r="G36" i="35"/>
  <c r="AB29" i="26"/>
  <c r="AA28" i="26"/>
  <c r="G18" i="27"/>
  <c r="I12" i="34"/>
  <c r="H12" i="34"/>
  <c r="AB21" i="25"/>
  <c r="AA21" i="25"/>
  <c r="G12" i="32"/>
  <c r="W21" i="25"/>
  <c r="E13" i="28"/>
  <c r="W22" i="25"/>
  <c r="V21" i="25"/>
  <c r="W26" i="26"/>
  <c r="AB32" i="26"/>
  <c r="G15" i="34"/>
  <c r="H14" i="34"/>
  <c r="E14" i="34"/>
  <c r="I14" i="34"/>
  <c r="F18" i="27"/>
  <c r="AB27" i="26"/>
  <c r="AB26" i="26"/>
  <c r="W43" i="26"/>
  <c r="W40" i="26"/>
  <c r="W39" i="26"/>
  <c r="W38" i="26"/>
  <c r="W35" i="26"/>
  <c r="W33" i="26"/>
  <c r="F18" i="33"/>
  <c r="I18" i="33"/>
  <c r="H18" i="33"/>
  <c r="E18" i="33"/>
  <c r="F21" i="33"/>
  <c r="I21" i="33"/>
  <c r="H21" i="33"/>
  <c r="F25" i="33"/>
  <c r="E25" i="33"/>
  <c r="I25" i="33"/>
  <c r="H25" i="33"/>
  <c r="G21" i="27"/>
  <c r="G21" i="24"/>
  <c r="G13" i="24"/>
  <c r="G13" i="27"/>
  <c r="F13" i="34"/>
  <c r="H13" i="34"/>
  <c r="I13" i="34"/>
  <c r="E13" i="34"/>
  <c r="N26" i="34"/>
  <c r="L26" i="34"/>
  <c r="O26" i="34"/>
  <c r="K26" i="34"/>
  <c r="G13" i="35"/>
  <c r="I13" i="35"/>
  <c r="H46" i="35"/>
  <c r="F13" i="35"/>
  <c r="J13" i="35"/>
  <c r="I22" i="35"/>
  <c r="G22" i="35"/>
  <c r="F22" i="35"/>
  <c r="J22" i="35"/>
  <c r="G43" i="35"/>
  <c r="I43" i="35"/>
  <c r="J43" i="35"/>
  <c r="F43" i="35"/>
  <c r="F39" i="36"/>
  <c r="H39" i="36"/>
  <c r="E39" i="36"/>
  <c r="I42" i="36"/>
  <c r="H42" i="36"/>
  <c r="F42" i="36"/>
  <c r="E42" i="36"/>
  <c r="I47" i="37"/>
  <c r="G47" i="37"/>
  <c r="J47" i="37"/>
  <c r="F47" i="37"/>
  <c r="I28" i="37"/>
  <c r="G28" i="37"/>
  <c r="J28" i="37"/>
  <c r="F28" i="37"/>
  <c r="G34" i="37"/>
  <c r="I34" i="37"/>
  <c r="F34" i="37"/>
  <c r="J34" i="37"/>
  <c r="G42" i="37"/>
  <c r="I42" i="37"/>
  <c r="F42" i="37"/>
  <c r="J42" i="37"/>
  <c r="V51" i="25"/>
  <c r="V57" i="25"/>
  <c r="W51" i="25"/>
  <c r="T42" i="27"/>
  <c r="T36" i="27"/>
  <c r="W55" i="25"/>
  <c r="S41" i="24"/>
  <c r="S38" i="24"/>
  <c r="E47" i="28"/>
  <c r="W56" i="25"/>
  <c r="T49" i="27"/>
  <c r="T40" i="27"/>
  <c r="T35" i="27"/>
  <c r="F11" i="27"/>
  <c r="G49" i="27"/>
  <c r="G49" i="24"/>
  <c r="F47" i="27"/>
  <c r="AB55" i="26"/>
  <c r="G45" i="27"/>
  <c r="G45" i="24"/>
  <c r="AA52" i="26"/>
  <c r="F43" i="27"/>
  <c r="AB51" i="26"/>
  <c r="G41" i="27"/>
  <c r="G41" i="24"/>
  <c r="G37" i="27"/>
  <c r="G37" i="24"/>
  <c r="F35" i="27"/>
  <c r="AA46" i="26"/>
  <c r="AB44" i="26"/>
  <c r="AB43" i="26"/>
  <c r="G33" i="27"/>
  <c r="G33" i="24"/>
  <c r="F31" i="27"/>
  <c r="AB42" i="26"/>
  <c r="AA40" i="26"/>
  <c r="F27" i="27"/>
  <c r="AB35" i="26"/>
  <c r="G25" i="27"/>
  <c r="G25" i="24"/>
  <c r="W58" i="26"/>
  <c r="W56" i="26"/>
  <c r="W54" i="26"/>
  <c r="E45" i="27"/>
  <c r="W53" i="26"/>
  <c r="W52" i="26"/>
  <c r="V52" i="26"/>
  <c r="E41" i="27"/>
  <c r="W46" i="26"/>
  <c r="W44" i="26"/>
  <c r="E37" i="27"/>
  <c r="V46" i="26"/>
  <c r="W45" i="26"/>
  <c r="V40" i="26"/>
  <c r="G29" i="24"/>
  <c r="F14" i="34"/>
  <c r="H16" i="33"/>
  <c r="F16" i="33"/>
  <c r="E16" i="33"/>
  <c r="I16" i="33"/>
  <c r="W52" i="25"/>
  <c r="W50" i="25"/>
  <c r="T37" i="27"/>
  <c r="T41" i="27"/>
  <c r="G17" i="24"/>
  <c r="G11" i="24"/>
  <c r="G11" i="27"/>
  <c r="E50" i="27"/>
  <c r="W57" i="26"/>
  <c r="V58" i="26"/>
  <c r="E21" i="27"/>
  <c r="W32" i="26"/>
  <c r="W31" i="26"/>
  <c r="E17" i="27"/>
  <c r="W27" i="26"/>
  <c r="W28" i="26"/>
  <c r="W25" i="26"/>
  <c r="V28" i="26"/>
  <c r="E13" i="27"/>
  <c r="E32" i="27"/>
  <c r="E28" i="27"/>
  <c r="E24" i="27"/>
  <c r="E49" i="27"/>
  <c r="E29" i="27"/>
  <c r="F46" i="36"/>
  <c r="I46" i="36"/>
  <c r="G50" i="36"/>
  <c r="E49" i="36"/>
  <c r="I49" i="36"/>
  <c r="F26" i="33"/>
  <c r="I26" i="33"/>
  <c r="F30" i="33"/>
  <c r="E30" i="33"/>
  <c r="I33" i="33"/>
  <c r="H33" i="33"/>
  <c r="F36" i="33"/>
  <c r="E36" i="33"/>
  <c r="I36" i="33"/>
  <c r="H36" i="33"/>
  <c r="I39" i="33"/>
  <c r="E39" i="33"/>
  <c r="H39" i="33"/>
  <c r="F39" i="33"/>
  <c r="L34" i="34"/>
  <c r="N34" i="34"/>
  <c r="O34" i="34"/>
  <c r="I34" i="36"/>
  <c r="F34" i="36"/>
  <c r="E34" i="36"/>
  <c r="W41" i="26"/>
  <c r="V34" i="26"/>
  <c r="W42" i="26"/>
  <c r="W49" i="26"/>
  <c r="G28" i="27"/>
  <c r="G24" i="27"/>
  <c r="E46" i="36"/>
  <c r="H30" i="33"/>
  <c r="F12" i="33"/>
  <c r="I12" i="33"/>
  <c r="H12" i="33"/>
  <c r="H27" i="33"/>
  <c r="F27" i="33"/>
  <c r="E27" i="33"/>
  <c r="F45" i="33"/>
  <c r="H45" i="33"/>
  <c r="E45" i="33"/>
  <c r="I45" i="33"/>
  <c r="N49" i="34"/>
  <c r="M50" i="34"/>
  <c r="O49" i="34"/>
  <c r="N38" i="34"/>
  <c r="K38" i="34"/>
  <c r="L38" i="34"/>
  <c r="L43" i="34"/>
  <c r="O43" i="34"/>
  <c r="N43" i="34"/>
  <c r="G20" i="35"/>
  <c r="F20" i="35"/>
  <c r="I20" i="35"/>
  <c r="F16" i="36"/>
  <c r="E16" i="36"/>
  <c r="I16" i="36"/>
  <c r="G40" i="37"/>
  <c r="F40" i="37"/>
  <c r="J40" i="37"/>
  <c r="I40" i="37"/>
  <c r="I30" i="33"/>
  <c r="K34" i="34"/>
  <c r="J20" i="35"/>
  <c r="F13" i="33"/>
  <c r="H13" i="33"/>
  <c r="I15" i="33"/>
  <c r="E15" i="33"/>
  <c r="F15" i="33"/>
  <c r="H24" i="33"/>
  <c r="E24" i="33"/>
  <c r="I24" i="33"/>
  <c r="I27" i="33"/>
  <c r="F48" i="33"/>
  <c r="E48" i="33"/>
  <c r="H48" i="33"/>
  <c r="N45" i="34"/>
  <c r="N48" i="34"/>
  <c r="L48" i="34"/>
  <c r="G24" i="35"/>
  <c r="F24" i="35"/>
  <c r="J24" i="35"/>
  <c r="I24" i="35"/>
  <c r="I32" i="35"/>
  <c r="G32" i="35"/>
  <c r="G17" i="37"/>
  <c r="I17" i="37"/>
  <c r="F17" i="37"/>
  <c r="J17" i="37"/>
  <c r="G20" i="37"/>
  <c r="F20" i="37"/>
  <c r="I20" i="37"/>
  <c r="G38" i="37"/>
  <c r="J38" i="37"/>
  <c r="I38" i="37"/>
  <c r="I47" i="33"/>
  <c r="E47" i="33"/>
  <c r="O28" i="34"/>
  <c r="K28" i="34"/>
  <c r="G18" i="37"/>
  <c r="I18" i="37"/>
  <c r="E38" i="33"/>
  <c r="L27" i="34"/>
  <c r="J17" i="35"/>
  <c r="J40" i="35"/>
  <c r="F36" i="35"/>
  <c r="G47" i="35"/>
  <c r="F38" i="35"/>
  <c r="J26" i="35"/>
  <c r="I17" i="36"/>
  <c r="J24" i="37"/>
  <c r="F43" i="37"/>
  <c r="J18" i="37"/>
  <c r="I23" i="33"/>
  <c r="E23" i="33"/>
  <c r="I35" i="33"/>
  <c r="H44" i="33"/>
  <c r="O18" i="34"/>
  <c r="N39" i="34"/>
  <c r="O40" i="34"/>
  <c r="I14" i="35"/>
  <c r="I26" i="35"/>
  <c r="I40" i="35"/>
  <c r="I24" i="37"/>
  <c r="I49" i="33"/>
  <c r="O39" i="34"/>
  <c r="K18" i="34"/>
  <c r="N12" i="34"/>
  <c r="F17" i="35"/>
  <c r="F40" i="35"/>
  <c r="J14" i="35"/>
  <c r="E17" i="36"/>
  <c r="H45" i="37"/>
  <c r="J43" i="37"/>
  <c r="F18" i="37"/>
  <c r="I43" i="37"/>
  <c r="H20" i="33"/>
  <c r="I31" i="33"/>
  <c r="E31" i="33"/>
  <c r="I32" i="33"/>
  <c r="E35" i="33"/>
  <c r="I43" i="33"/>
  <c r="I44" i="33"/>
  <c r="F47" i="33"/>
  <c r="L28" i="34"/>
  <c r="O36" i="34"/>
  <c r="K40" i="34"/>
  <c r="I30" i="35"/>
  <c r="T50" i="28" l="1"/>
  <c r="T51" i="28"/>
  <c r="I50" i="37"/>
  <c r="J50" i="37"/>
  <c r="S51" i="24"/>
  <c r="S50" i="24"/>
  <c r="T48" i="28"/>
  <c r="T49" i="28"/>
  <c r="F50" i="37"/>
  <c r="G50" i="35"/>
  <c r="J50" i="35"/>
  <c r="F50" i="35"/>
  <c r="I50" i="35"/>
  <c r="O45" i="34"/>
  <c r="K45" i="34"/>
  <c r="E47" i="36"/>
  <c r="S46" i="24"/>
  <c r="S47" i="24"/>
  <c r="H47" i="36"/>
  <c r="F47" i="36"/>
  <c r="T51" i="27"/>
  <c r="T50" i="27"/>
  <c r="S48" i="24"/>
  <c r="S49" i="24"/>
  <c r="T52" i="27"/>
  <c r="G46" i="35"/>
  <c r="J46" i="35"/>
  <c r="I46" i="35"/>
  <c r="F46" i="35"/>
  <c r="I45" i="37"/>
  <c r="G45" i="37"/>
  <c r="F45" i="37"/>
  <c r="J45" i="37"/>
  <c r="L50" i="34"/>
  <c r="O50" i="34"/>
  <c r="K50" i="34"/>
  <c r="N50" i="34"/>
  <c r="H50" i="36"/>
  <c r="I50" i="36"/>
  <c r="E50" i="36"/>
  <c r="F50" i="36"/>
  <c r="T46" i="27"/>
  <c r="T47" i="27"/>
  <c r="I15" i="34"/>
  <c r="E15" i="34"/>
  <c r="H15" i="34"/>
  <c r="F15" i="34"/>
  <c r="G16" i="34"/>
  <c r="I16" i="34" l="1"/>
  <c r="G17" i="34"/>
  <c r="H16" i="34"/>
  <c r="E16" i="34"/>
  <c r="F16" i="34"/>
  <c r="H17" i="34" l="1"/>
  <c r="E17" i="34"/>
  <c r="G18" i="34"/>
  <c r="I17" i="34"/>
  <c r="F17" i="34"/>
  <c r="G19" i="34" l="1"/>
  <c r="F18" i="34"/>
  <c r="I18" i="34"/>
  <c r="E18" i="34"/>
  <c r="H18" i="34"/>
  <c r="I19" i="34" l="1"/>
  <c r="G20" i="34"/>
  <c r="F19" i="34"/>
  <c r="E19" i="34"/>
  <c r="H19" i="34"/>
  <c r="G21" i="34" l="1"/>
  <c r="F20" i="34"/>
  <c r="E20" i="34"/>
  <c r="H20" i="34"/>
  <c r="I20" i="34"/>
  <c r="H21" i="34" l="1"/>
  <c r="E21" i="34"/>
  <c r="G22" i="34"/>
  <c r="F21" i="34"/>
  <c r="I21" i="34"/>
  <c r="I22" i="34" l="1"/>
  <c r="E22" i="34"/>
  <c r="G23" i="34"/>
  <c r="H22" i="34"/>
  <c r="F22" i="34"/>
  <c r="G24" i="34" l="1"/>
  <c r="H23" i="34"/>
  <c r="F23" i="34"/>
  <c r="E23" i="34"/>
  <c r="I23" i="34"/>
  <c r="G25" i="34" l="1"/>
  <c r="F24" i="34"/>
  <c r="H24" i="34"/>
  <c r="I24" i="34"/>
  <c r="E24" i="34"/>
  <c r="F25" i="34" l="1"/>
  <c r="E25" i="34"/>
  <c r="G26" i="34"/>
  <c r="I25" i="34"/>
  <c r="H25" i="34"/>
  <c r="H26" i="34" l="1"/>
  <c r="G27" i="34"/>
  <c r="F26" i="34"/>
  <c r="I26" i="34"/>
  <c r="E26" i="34"/>
  <c r="F27" i="34" l="1"/>
  <c r="E27" i="34"/>
  <c r="G28" i="34"/>
  <c r="I27" i="34"/>
  <c r="H27" i="34"/>
  <c r="H28" i="34" l="1"/>
  <c r="F28" i="34"/>
  <c r="G29" i="34"/>
  <c r="I28" i="34"/>
  <c r="E28" i="34"/>
  <c r="G30" i="34" l="1"/>
  <c r="I29" i="34"/>
  <c r="E29" i="34"/>
  <c r="H29" i="34"/>
  <c r="F29" i="34"/>
  <c r="G31" i="34" l="1"/>
  <c r="H30" i="34"/>
  <c r="F30" i="34"/>
  <c r="I30" i="34"/>
  <c r="E30" i="34"/>
  <c r="H31" i="34" l="1"/>
  <c r="E31" i="34"/>
  <c r="F31" i="34"/>
  <c r="I31" i="34"/>
  <c r="G32" i="34"/>
  <c r="F32" i="34" l="1"/>
  <c r="H32" i="34"/>
  <c r="E32" i="34"/>
  <c r="G33" i="34"/>
  <c r="I32" i="34"/>
  <c r="G34" i="34" l="1"/>
  <c r="H33" i="34"/>
  <c r="E33" i="34"/>
  <c r="F33" i="34"/>
  <c r="I33" i="34"/>
  <c r="I34" i="34" l="1"/>
  <c r="G35" i="34"/>
  <c r="E34" i="34"/>
  <c r="F34" i="34"/>
  <c r="H34" i="34"/>
  <c r="F35" i="34" l="1"/>
  <c r="I35" i="34"/>
  <c r="H35" i="34"/>
  <c r="E35" i="34"/>
  <c r="G36" i="34"/>
  <c r="F36" i="34" l="1"/>
  <c r="H36" i="34"/>
  <c r="E36" i="34"/>
  <c r="G37" i="34"/>
  <c r="I36" i="34"/>
  <c r="E37" i="34" l="1"/>
  <c r="H37" i="34"/>
  <c r="I37" i="34"/>
  <c r="F37" i="34"/>
  <c r="G38" i="34"/>
  <c r="I38" i="34" l="1"/>
  <c r="G39" i="34"/>
  <c r="E38" i="34"/>
  <c r="F38" i="34"/>
  <c r="H38" i="34"/>
  <c r="F39" i="34" l="1"/>
  <c r="G40" i="34"/>
  <c r="E39" i="34"/>
  <c r="H39" i="34"/>
  <c r="I39" i="34"/>
  <c r="F40" i="34" l="1"/>
  <c r="H40" i="34"/>
  <c r="G41" i="34"/>
  <c r="I40" i="34"/>
  <c r="E40" i="34"/>
  <c r="G42" i="34" l="1"/>
  <c r="I41" i="34"/>
  <c r="H41" i="34"/>
  <c r="E41" i="34"/>
  <c r="F41" i="34"/>
  <c r="I42" i="34" l="1"/>
  <c r="E42" i="34"/>
  <c r="H42" i="34"/>
  <c r="G43" i="34"/>
  <c r="F42" i="34"/>
  <c r="F43" i="34" l="1"/>
  <c r="H43" i="34"/>
  <c r="I43" i="34"/>
  <c r="G44" i="34"/>
  <c r="E43" i="34"/>
  <c r="F44" i="34" l="1"/>
  <c r="H44" i="34"/>
  <c r="E44" i="34"/>
  <c r="G45" i="34"/>
  <c r="I44" i="34"/>
  <c r="E45" i="34" l="1"/>
  <c r="H45" i="34"/>
  <c r="G46" i="34"/>
  <c r="F45" i="34"/>
  <c r="I45" i="34"/>
  <c r="I46" i="34" l="1"/>
  <c r="E46" i="34"/>
  <c r="H46" i="34"/>
  <c r="F46" i="34"/>
  <c r="G47" i="34"/>
  <c r="F47" i="34" l="1"/>
  <c r="H47" i="34"/>
  <c r="I47" i="34"/>
  <c r="G48" i="34"/>
  <c r="E47" i="34"/>
  <c r="F48" i="34" l="1"/>
  <c r="H48" i="34"/>
  <c r="E48" i="34"/>
  <c r="G49" i="34"/>
  <c r="I48" i="34"/>
  <c r="G50" i="34" l="1"/>
  <c r="H49" i="34"/>
  <c r="I49" i="34"/>
  <c r="F49" i="34"/>
  <c r="E49" i="34"/>
  <c r="E50" i="34" l="1"/>
  <c r="I50" i="34"/>
  <c r="H50" i="34"/>
  <c r="F50"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Έφη</author>
    <author>user1</author>
  </authors>
  <commentList>
    <comment ref="T14" authorId="0" shapeId="0" xr:uid="{00000000-0006-0000-0300-000001000000}">
      <text>
        <r>
          <rPr>
            <b/>
            <sz val="11"/>
            <color indexed="81"/>
            <rFont val="Verdana"/>
            <family val="2"/>
            <charset val="161"/>
          </rPr>
          <t>1st duplicate</t>
        </r>
      </text>
    </comment>
    <comment ref="U14" authorId="1" shapeId="0" xr:uid="{00000000-0006-0000-0300-000002000000}">
      <text>
        <r>
          <rPr>
            <b/>
            <sz val="11"/>
            <color indexed="81"/>
            <rFont val="Verdana"/>
            <family val="2"/>
            <charset val="161"/>
          </rPr>
          <t>1st duplicate</t>
        </r>
      </text>
    </comment>
    <comment ref="Y14" authorId="0" shapeId="0" xr:uid="{00000000-0006-0000-0300-000003000000}">
      <text>
        <r>
          <rPr>
            <b/>
            <sz val="11"/>
            <color indexed="81"/>
            <rFont val="Verdana"/>
            <family val="2"/>
            <charset val="161"/>
          </rPr>
          <t>1st duplicate</t>
        </r>
      </text>
    </comment>
    <comment ref="Z14" authorId="1" shapeId="0" xr:uid="{00000000-0006-0000-0300-000004000000}">
      <text>
        <r>
          <rPr>
            <b/>
            <sz val="11"/>
            <color indexed="81"/>
            <rFont val="Verdana"/>
            <family val="2"/>
            <charset val="161"/>
          </rPr>
          <t>1st duplicate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Έφη</author>
  </authors>
  <commentList>
    <comment ref="E9" authorId="0" shapeId="0" xr:uid="{00000000-0006-0000-0700-000001000000}">
      <text>
        <r>
          <rPr>
            <sz val="9"/>
            <color indexed="81"/>
            <rFont val="Tahoma"/>
            <family val="2"/>
            <charset val="161"/>
          </rPr>
          <t xml:space="preserve">interlaboratory standard deviation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Έφη</author>
  </authors>
  <commentList>
    <comment ref="F9" authorId="0" shapeId="0" xr:uid="{00000000-0006-0000-0800-000001000000}">
      <text>
        <r>
          <rPr>
            <sz val="8"/>
            <color indexed="81"/>
            <rFont val="Verdana"/>
            <family val="2"/>
          </rPr>
          <t>interlaboratory standard deviation</t>
        </r>
      </text>
    </comment>
    <comment ref="L9" authorId="0" shapeId="0" xr:uid="{00000000-0006-0000-0800-000002000000}">
      <text>
        <r>
          <rPr>
            <sz val="8"/>
            <color indexed="81"/>
            <rFont val="Verdana"/>
            <family val="2"/>
          </rPr>
          <t>interlaboratory standard deviation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Έφη</author>
  </authors>
  <commentList>
    <comment ref="G9" authorId="0" shapeId="0" xr:uid="{00000000-0006-0000-0900-000001000000}">
      <text>
        <r>
          <rPr>
            <sz val="8"/>
            <color indexed="81"/>
            <rFont val="Verdana"/>
            <family val="2"/>
            <charset val="161"/>
          </rPr>
          <t>interlaboratory standard deviation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Έφη</author>
  </authors>
  <commentList>
    <comment ref="F9" authorId="0" shapeId="0" xr:uid="{00000000-0006-0000-0A00-000001000000}">
      <text>
        <r>
          <rPr>
            <sz val="8"/>
            <color indexed="81"/>
            <rFont val="Verdana"/>
            <family val="2"/>
            <charset val="161"/>
          </rPr>
          <t>interlaboratory standard deviation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Έφη</author>
  </authors>
  <commentList>
    <comment ref="G9" authorId="0" shapeId="0" xr:uid="{00000000-0006-0000-0B00-000001000000}">
      <text>
        <r>
          <rPr>
            <sz val="8"/>
            <color indexed="81"/>
            <rFont val="Verdana"/>
            <family val="2"/>
            <charset val="161"/>
          </rPr>
          <t>interlaboratory standard deviation</t>
        </r>
      </text>
    </comment>
  </commentList>
</comments>
</file>

<file path=xl/sharedStrings.xml><?xml version="1.0" encoding="utf-8"?>
<sst xmlns="http://schemas.openxmlformats.org/spreadsheetml/2006/main" count="316" uniqueCount="118">
  <si>
    <t>INSTRUCTIONS</t>
  </si>
  <si>
    <t>ACCEPTANCE CRITERIA</t>
  </si>
  <si>
    <t>FRUITY</t>
  </si>
  <si>
    <t xml:space="preserve">BATCH MODE </t>
  </si>
  <si>
    <t>DEFECT</t>
  </si>
  <si>
    <t>A/A</t>
  </si>
  <si>
    <t>Analysis
Date</t>
  </si>
  <si>
    <t>Sample
Number</t>
  </si>
  <si>
    <t>Category</t>
  </si>
  <si>
    <t>Attribute</t>
  </si>
  <si>
    <t>warning limit</t>
  </si>
  <si>
    <t>action limit</t>
  </si>
  <si>
    <t>PANEL SUPERVISOR</t>
  </si>
  <si>
    <t>TECHICAL MANAGER</t>
  </si>
  <si>
    <t>VOO</t>
  </si>
  <si>
    <t>MUDDY</t>
  </si>
  <si>
    <t>RANCID</t>
  </si>
  <si>
    <t>EVOO</t>
  </si>
  <si>
    <t>PANEL'S NAME</t>
  </si>
  <si>
    <t>DNpd</t>
  </si>
  <si>
    <t>LOO</t>
  </si>
  <si>
    <t>CONTINUOUS MODE</t>
  </si>
  <si>
    <r>
      <t>Median-1
Panel (Me</t>
    </r>
    <r>
      <rPr>
        <b/>
        <vertAlign val="subscript"/>
        <sz val="11"/>
        <rFont val="Verdana"/>
        <family val="2"/>
        <charset val="161"/>
      </rPr>
      <t>i,1</t>
    </r>
    <r>
      <rPr>
        <b/>
        <sz val="11"/>
        <rFont val="Verdana"/>
        <family val="2"/>
        <charset val="161"/>
      </rPr>
      <t>)</t>
    </r>
  </si>
  <si>
    <r>
      <t>"TRUE" VALUE (TMe</t>
    </r>
    <r>
      <rPr>
        <b/>
        <vertAlign val="subscript"/>
        <sz val="11"/>
        <rFont val="Verdana"/>
        <family val="2"/>
        <charset val="161"/>
      </rPr>
      <t>i</t>
    </r>
    <r>
      <rPr>
        <b/>
        <sz val="11"/>
        <rFont val="Verdana"/>
        <family val="2"/>
        <charset val="161"/>
      </rPr>
      <t>)</t>
    </r>
  </si>
  <si>
    <r>
      <t>s*</t>
    </r>
    <r>
      <rPr>
        <b/>
        <vertAlign val="subscript"/>
        <sz val="11"/>
        <rFont val="Verdana"/>
        <family val="2"/>
        <charset val="161"/>
      </rPr>
      <t>i,1</t>
    </r>
  </si>
  <si>
    <r>
      <t>s*</t>
    </r>
    <r>
      <rPr>
        <b/>
        <vertAlign val="subscript"/>
        <sz val="11"/>
        <rFont val="Verdana"/>
        <family val="2"/>
        <charset val="161"/>
      </rPr>
      <t>i,2</t>
    </r>
  </si>
  <si>
    <t>S</t>
  </si>
  <si>
    <t>Median-2
Panel (Mei,2)</t>
  </si>
  <si>
    <t>Please, fill in only the cells with yellow color. The orange color cells include formulae.</t>
  </si>
  <si>
    <t>LOWER ACTION LIMIT</t>
  </si>
  <si>
    <t>LOWER WARNING LIMIT</t>
  </si>
  <si>
    <t>CENTRAL VALUE</t>
  </si>
  <si>
    <t>UPPER WARNING LIMIT</t>
  </si>
  <si>
    <t>UPPER ACTION LIMIT</t>
  </si>
  <si>
    <t>PANEL</t>
  </si>
  <si>
    <r>
      <t>Median-2 Panel (Me</t>
    </r>
    <r>
      <rPr>
        <b/>
        <vertAlign val="subscript"/>
        <sz val="11"/>
        <rFont val="Verdana"/>
        <family val="2"/>
        <charset val="161"/>
      </rPr>
      <t>i,2</t>
    </r>
    <r>
      <rPr>
        <b/>
        <sz val="11"/>
        <rFont val="Verdana"/>
        <family val="2"/>
        <charset val="161"/>
      </rPr>
      <t>)</t>
    </r>
  </si>
  <si>
    <t>PNpd</t>
  </si>
  <si>
    <t>PNpf</t>
  </si>
  <si>
    <t>Enp ≤1.0, PNp ≤2.00</t>
  </si>
  <si>
    <t>PRECISION NUMBER fruity  (≤2.00)</t>
  </si>
  <si>
    <t>PRECISION NUMBER defect (≤2.00)</t>
  </si>
  <si>
    <r>
      <t>Normalized error fruity (En≤1.0</t>
    </r>
    <r>
      <rPr>
        <b/>
        <sz val="8.25"/>
        <rFont val="Verdana"/>
        <family val="2"/>
        <charset val="161"/>
      </rPr>
      <t>)</t>
    </r>
  </si>
  <si>
    <r>
      <t>Normalized error defect (En≤1.0</t>
    </r>
    <r>
      <rPr>
        <b/>
        <sz val="8.25"/>
        <rFont val="Verdana"/>
        <family val="2"/>
        <charset val="161"/>
      </rPr>
      <t>)</t>
    </r>
  </si>
  <si>
    <t>En fruity</t>
  </si>
  <si>
    <t>En defect</t>
  </si>
  <si>
    <t>PNp ≤2.00</t>
  </si>
  <si>
    <t>ACCEPTANCE CRITERIA:</t>
  </si>
  <si>
    <t>Enp ≤2.00</t>
  </si>
  <si>
    <t xml:space="preserve">PNp fruity  </t>
  </si>
  <si>
    <t>PNp defect</t>
  </si>
  <si>
    <t>DNpf</t>
  </si>
  <si>
    <r>
      <t xml:space="preserve">The precision number can be calculated in batch mode, if the number of analysed duplicate samples is between 6-10, or in continuous mode for number of samples </t>
    </r>
    <r>
      <rPr>
        <sz val="11"/>
        <color theme="1"/>
        <rFont val="Verdana"/>
        <family val="2"/>
        <charset val="161"/>
      </rPr>
      <t>≥6.</t>
    </r>
  </si>
  <si>
    <r>
      <t xml:space="preserve">The deviation number can be calculated in batch mode, if the number of analysed duplicate samples is between 6-10, or in continuous mode for number of samples </t>
    </r>
    <r>
      <rPr>
        <sz val="11"/>
        <color theme="1"/>
        <rFont val="Verdana"/>
        <family val="2"/>
        <charset val="161"/>
      </rPr>
      <t>≥6.</t>
    </r>
  </si>
  <si>
    <t>CHARTS OF DEVIATION NUMBER</t>
  </si>
  <si>
    <t>DNp ≤2.00</t>
  </si>
  <si>
    <t xml:space="preserve">DNp fruity  </t>
  </si>
  <si>
    <t>DNp defect</t>
  </si>
  <si>
    <t>CHARTS OF Z-SCORE</t>
  </si>
  <si>
    <r>
      <t>z-score</t>
    </r>
    <r>
      <rPr>
        <b/>
        <vertAlign val="subscript"/>
        <sz val="12"/>
        <rFont val="Arial"/>
        <family val="2"/>
        <charset val="161"/>
      </rPr>
      <t>p</t>
    </r>
    <r>
      <rPr>
        <b/>
        <sz val="12"/>
        <rFont val="Arial"/>
        <family val="2"/>
      </rPr>
      <t xml:space="preserve"> fruity</t>
    </r>
  </si>
  <si>
    <r>
      <t>z-score</t>
    </r>
    <r>
      <rPr>
        <b/>
        <vertAlign val="subscript"/>
        <sz val="12"/>
        <rFont val="Arial"/>
        <family val="2"/>
        <charset val="161"/>
      </rPr>
      <t xml:space="preserve">p </t>
    </r>
    <r>
      <rPr>
        <b/>
        <sz val="12"/>
        <rFont val="Arial"/>
        <family val="2"/>
      </rPr>
      <t xml:space="preserve">defect </t>
    </r>
  </si>
  <si>
    <t>kind of defect</t>
  </si>
  <si>
    <t>This sheet is connected automatically with the sheet 1. Please, don't fill in anything.</t>
  </si>
  <si>
    <t xml:space="preserve">DEVIATION NUMBER &amp; Z-SCORE OF THE PANEL CALCULATED BY USING ANALYSIS OF REFERENCE SAMPLES </t>
  </si>
  <si>
    <t xml:space="preserve">DEVIATION NUMBER OF THE PANEL CALCULATED BY USING ANALYSIS OF REFERENCE SAMPLES </t>
  </si>
  <si>
    <t xml:space="preserve">Z-SCORE OF THE PANEL CALCULATED BY USING ANALYSIS OF REFERENCE SAMPLES </t>
  </si>
  <si>
    <t xml:space="preserve">PRECISION NUMBER &amp; NORMALIZED ERROR OF THE PANEL CALCULATED BY USING DUPLICATE ANALYSIS </t>
  </si>
  <si>
    <t>In case that panel performs duplicate analysis of a reference sample, the data are inserted in sheet 1 for the calculation of precision number, as well.</t>
  </si>
  <si>
    <t>In case that panel performs duplicate analysis of a reference sample, the data are inserted in this sheet (except of the sheet 2), for the calculation of precision number as well.</t>
  </si>
  <si>
    <t>This sheet is connected automatically with the sheet 2. Please, don't fill in anything.</t>
  </si>
  <si>
    <t xml:space="preserve">PRECISION NUMBER OF THE PANEL CALCULATED BY USING DUPLICATE ANALYSIS </t>
  </si>
  <si>
    <t>CHARTS OF PRECISION NUMBER</t>
  </si>
  <si>
    <t>CHARTS OF NORMALIZED ERROR</t>
  </si>
  <si>
    <t>SE-691=SE-692</t>
  </si>
  <si>
    <t>PREDOMINANT DEFECT</t>
  </si>
  <si>
    <t>SE-913=SE-915</t>
  </si>
  <si>
    <t>SE-911=ZE9</t>
  </si>
  <si>
    <t>SE-964=AX8</t>
  </si>
  <si>
    <t>SE-979=TE7</t>
  </si>
  <si>
    <t>SE-989=KE2</t>
  </si>
  <si>
    <t>MUSTY</t>
  </si>
  <si>
    <t>DATA INPUT</t>
  </si>
  <si>
    <t xml:space="preserve">DATA PROCESSING </t>
  </si>
  <si>
    <t>XXXX</t>
  </si>
  <si>
    <t xml:space="preserve">X CHART </t>
  </si>
  <si>
    <t xml:space="preserve">FRUITY </t>
  </si>
  <si>
    <t xml:space="preserve">DEFECT </t>
  </si>
  <si>
    <t>SL</t>
  </si>
  <si>
    <t>DATE</t>
  </si>
  <si>
    <t>SAMPLE</t>
  </si>
  <si>
    <t>Me fruity</t>
  </si>
  <si>
    <t>TMe-3SL</t>
  </si>
  <si>
    <t>TMe-2SL</t>
  </si>
  <si>
    <t>TMe</t>
  </si>
  <si>
    <t>TMe+2SL</t>
  </si>
  <si>
    <t>TMe+3SL</t>
  </si>
  <si>
    <t xml:space="preserve">Me defect </t>
  </si>
  <si>
    <t>T.M.</t>
  </si>
  <si>
    <t xml:space="preserve">CATEGORY </t>
  </si>
  <si>
    <t>XXX</t>
  </si>
  <si>
    <t>Me defect</t>
  </si>
  <si>
    <t xml:space="preserve">Please, fill in only the cells with yellow color. </t>
  </si>
  <si>
    <t>OVOO</t>
  </si>
  <si>
    <t xml:space="preserve"> </t>
  </si>
  <si>
    <t>20/3/20</t>
  </si>
  <si>
    <t>SE-714=SE-715</t>
  </si>
  <si>
    <t>warning limit: z-score = ±2.0 action limit: z-score = ±3.0</t>
  </si>
  <si>
    <t>warning limit: z-score = ±2.0,  action limit: z-score = ±3.0</t>
  </si>
  <si>
    <r>
      <t>z-score</t>
    </r>
    <r>
      <rPr>
        <b/>
        <vertAlign val="subscript"/>
        <sz val="11"/>
        <rFont val="Verdana"/>
        <family val="2"/>
        <charset val="161"/>
      </rPr>
      <t xml:space="preserve">p </t>
    </r>
    <r>
      <rPr>
        <b/>
        <sz val="11"/>
        <rFont val="Verdana"/>
        <family val="2"/>
        <charset val="161"/>
      </rPr>
      <t>fruity</t>
    </r>
    <r>
      <rPr>
        <b/>
        <sz val="11"/>
        <rFont val="Calibri Light"/>
        <family val="2"/>
        <charset val="161"/>
      </rPr>
      <t xml:space="preserve"> </t>
    </r>
  </si>
  <si>
    <r>
      <t>DEVIATION NUMBER</t>
    </r>
    <r>
      <rPr>
        <b/>
        <vertAlign val="subscript"/>
        <sz val="11"/>
        <rFont val="Verdana"/>
        <family val="2"/>
        <charset val="161"/>
      </rPr>
      <t>p</t>
    </r>
    <r>
      <rPr>
        <b/>
        <sz val="11"/>
        <rFont val="Verdana"/>
        <family val="2"/>
        <charset val="161"/>
      </rPr>
      <t xml:space="preserve"> fruity </t>
    </r>
  </si>
  <si>
    <r>
      <t>z-score</t>
    </r>
    <r>
      <rPr>
        <b/>
        <vertAlign val="subscript"/>
        <sz val="11"/>
        <rFont val="Verdana"/>
        <family val="2"/>
        <charset val="161"/>
      </rPr>
      <t>p</t>
    </r>
    <r>
      <rPr>
        <b/>
        <sz val="11"/>
        <rFont val="Calibri Light"/>
        <family val="2"/>
        <charset val="161"/>
      </rPr>
      <t xml:space="preserve"> defect </t>
    </r>
  </si>
  <si>
    <r>
      <t>DEVIATION NUMBER</t>
    </r>
    <r>
      <rPr>
        <b/>
        <vertAlign val="subscript"/>
        <sz val="11"/>
        <rFont val="Verdana"/>
        <family val="2"/>
        <charset val="161"/>
      </rPr>
      <t>p</t>
    </r>
    <r>
      <rPr>
        <b/>
        <sz val="11"/>
        <rFont val="Verdana"/>
        <family val="2"/>
        <charset val="161"/>
      </rPr>
      <t xml:space="preserve"> defect </t>
    </r>
  </si>
  <si>
    <t>23/2/20</t>
  </si>
  <si>
    <t>SE-51=ZH5</t>
  </si>
  <si>
    <t>30/2/20</t>
  </si>
  <si>
    <t>SE-82=AB7</t>
  </si>
  <si>
    <t>In this sheet, the precision number and normalized error are calculated for fruity attribute and for the defect as well. The panel leader can calcucate these indexes only for classified attribute selecting the fruity for EVOO and the predominant defect for other categories.  In this case, he/she use only the first part of this sheet changing the tittle "fruity" by the tittle "classified attribute"</t>
  </si>
  <si>
    <t>In this sheet, the deviation number and z-score are calculated for fruity attribute and for the defect as well. The panel leader can calcucate these indexes only for classified attribute selecting the fruity for EVOO and the predominant defect for other categories.  In this case, he/she use only the first part of the page 1 of this sheet changing the tittle "fruity" by the tittle "classified attribute". For the calculation of deviation number, the first replicate is used. Panel leader can easily use the second replicate, by chanding the formula for its calculation.</t>
  </si>
  <si>
    <t>QUALITY CONTROL OF THE PANEL (COI/T.20/Doc.Nº17)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</si>
</sst>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
    <numFmt numFmtId="165" formatCode="0.0"/>
    <numFmt numFmtId="166" formatCode="0.000"/>
  </numFmts>
  <fonts count="50" x14ac:knownFonts="1">
    <font>
      <sz val="11"/>
      <color theme="1"/>
      <name val="Calibri"/>
      <family val="2"/>
      <charset val="161"/>
      <scheme val="minor"/>
    </font>
    <font>
      <b/>
      <sz val="12"/>
      <name val="Verdana"/>
      <family val="2"/>
      <charset val="161"/>
    </font>
    <font>
      <b/>
      <sz val="16"/>
      <name val="Verdana"/>
      <family val="2"/>
      <charset val="161"/>
    </font>
    <font>
      <sz val="10"/>
      <name val="Verdana"/>
      <family val="2"/>
      <charset val="161"/>
    </font>
    <font>
      <i/>
      <sz val="11"/>
      <name val="Verdana"/>
      <family val="2"/>
      <charset val="161"/>
    </font>
    <font>
      <sz val="12"/>
      <name val="Verdana"/>
      <family val="2"/>
      <charset val="161"/>
    </font>
    <font>
      <b/>
      <sz val="11"/>
      <name val="Verdana"/>
      <family val="2"/>
      <charset val="161"/>
    </font>
    <font>
      <i/>
      <sz val="11"/>
      <color indexed="62"/>
      <name val="Verdana"/>
      <family val="2"/>
      <charset val="161"/>
    </font>
    <font>
      <b/>
      <sz val="10"/>
      <name val="Verdana"/>
      <family val="2"/>
      <charset val="161"/>
    </font>
    <font>
      <b/>
      <sz val="9"/>
      <name val="Verdana"/>
      <family val="2"/>
      <charset val="161"/>
    </font>
    <font>
      <sz val="11"/>
      <name val="Verdana"/>
      <family val="2"/>
      <charset val="161"/>
    </font>
    <font>
      <sz val="8"/>
      <name val="Verdana"/>
      <family val="2"/>
      <charset val="161"/>
    </font>
    <font>
      <sz val="16"/>
      <color theme="1"/>
      <name val="Calibri"/>
      <family val="2"/>
      <charset val="161"/>
      <scheme val="minor"/>
    </font>
    <font>
      <b/>
      <i/>
      <sz val="12"/>
      <color indexed="62"/>
      <name val="Verdana"/>
      <family val="2"/>
      <charset val="161"/>
    </font>
    <font>
      <sz val="11"/>
      <color theme="1"/>
      <name val="Verdana"/>
      <family val="2"/>
      <charset val="161"/>
    </font>
    <font>
      <b/>
      <sz val="14"/>
      <name val="Verdana"/>
      <family val="2"/>
      <charset val="161"/>
    </font>
    <font>
      <b/>
      <sz val="12"/>
      <color theme="0"/>
      <name val="Verdana"/>
      <family val="2"/>
      <charset val="161"/>
    </font>
    <font>
      <b/>
      <sz val="12"/>
      <color theme="0"/>
      <name val="Calibri"/>
      <family val="2"/>
      <charset val="161"/>
      <scheme val="minor"/>
    </font>
    <font>
      <b/>
      <sz val="11"/>
      <color indexed="81"/>
      <name val="Verdana"/>
      <family val="2"/>
      <charset val="161"/>
    </font>
    <font>
      <b/>
      <vertAlign val="subscript"/>
      <sz val="11"/>
      <name val="Verdana"/>
      <family val="2"/>
      <charset val="161"/>
    </font>
    <font>
      <b/>
      <sz val="8.25"/>
      <name val="Verdana"/>
      <family val="2"/>
      <charset val="161"/>
    </font>
    <font>
      <b/>
      <sz val="12"/>
      <name val="Arial"/>
      <family val="2"/>
    </font>
    <font>
      <b/>
      <sz val="11"/>
      <name val="Calibri Light"/>
      <family val="2"/>
      <charset val="161"/>
    </font>
    <font>
      <b/>
      <sz val="16"/>
      <name val="Arial"/>
      <family val="2"/>
    </font>
    <font>
      <i/>
      <sz val="11"/>
      <name val="Arial"/>
      <family val="2"/>
    </font>
    <font>
      <sz val="12"/>
      <name val="Arial"/>
      <family val="2"/>
    </font>
    <font>
      <sz val="8"/>
      <name val="Arial"/>
      <family val="2"/>
    </font>
    <font>
      <b/>
      <sz val="11"/>
      <name val="Arial"/>
      <family val="2"/>
    </font>
    <font>
      <sz val="11"/>
      <name val="Arial"/>
      <family val="2"/>
    </font>
    <font>
      <sz val="10"/>
      <name val="Arial"/>
      <family val="2"/>
    </font>
    <font>
      <sz val="12"/>
      <color theme="1"/>
      <name val="Calibri"/>
      <family val="2"/>
      <charset val="161"/>
      <scheme val="minor"/>
    </font>
    <font>
      <b/>
      <sz val="11"/>
      <name val="Arial"/>
      <family val="2"/>
      <charset val="161"/>
    </font>
    <font>
      <b/>
      <sz val="11"/>
      <color theme="1"/>
      <name val="Calibri"/>
      <family val="2"/>
      <charset val="161"/>
      <scheme val="minor"/>
    </font>
    <font>
      <b/>
      <vertAlign val="subscript"/>
      <sz val="12"/>
      <name val="Arial"/>
      <family val="2"/>
      <charset val="161"/>
    </font>
    <font>
      <b/>
      <sz val="14"/>
      <color theme="1"/>
      <name val="Calibri"/>
      <family val="2"/>
      <charset val="161"/>
      <scheme val="minor"/>
    </font>
    <font>
      <sz val="14"/>
      <color theme="1"/>
      <name val="Calibri"/>
      <family val="2"/>
      <charset val="161"/>
      <scheme val="minor"/>
    </font>
    <font>
      <sz val="10"/>
      <color theme="1"/>
      <name val="Verdana"/>
      <family val="2"/>
      <charset val="161"/>
    </font>
    <font>
      <sz val="10"/>
      <color theme="1"/>
      <name val="Calibri"/>
      <family val="2"/>
      <charset val="161"/>
      <scheme val="minor"/>
    </font>
    <font>
      <sz val="12"/>
      <color theme="1"/>
      <name val="Verdana"/>
      <family val="2"/>
      <charset val="161"/>
    </font>
    <font>
      <sz val="9"/>
      <color theme="1"/>
      <name val="Verdana"/>
      <family val="2"/>
      <charset val="161"/>
    </font>
    <font>
      <b/>
      <sz val="10"/>
      <name val="Arial"/>
      <family val="2"/>
      <charset val="161"/>
    </font>
    <font>
      <b/>
      <sz val="7"/>
      <name val="Verdana"/>
      <family val="2"/>
      <charset val="161"/>
    </font>
    <font>
      <sz val="9"/>
      <name val="Verdana"/>
      <family val="2"/>
      <charset val="161"/>
    </font>
    <font>
      <b/>
      <sz val="12"/>
      <color theme="1"/>
      <name val="Verdana"/>
      <family val="2"/>
      <charset val="161"/>
    </font>
    <font>
      <sz val="9"/>
      <color indexed="81"/>
      <name val="Tahoma"/>
      <family val="2"/>
      <charset val="161"/>
    </font>
    <font>
      <b/>
      <sz val="11"/>
      <color theme="1"/>
      <name val="Verdana"/>
      <family val="2"/>
      <charset val="161"/>
    </font>
    <font>
      <sz val="8"/>
      <color rgb="FF000000"/>
      <name val="Arial"/>
      <family val="2"/>
      <charset val="161"/>
    </font>
    <font>
      <sz val="8"/>
      <color indexed="81"/>
      <name val="Verdana"/>
      <family val="2"/>
      <charset val="161"/>
    </font>
    <font>
      <b/>
      <sz val="8"/>
      <color rgb="FF000000"/>
      <name val="Arial"/>
      <family val="2"/>
      <charset val="161"/>
    </font>
    <font>
      <sz val="8"/>
      <color indexed="81"/>
      <name val="Verdana"/>
      <family val="2"/>
    </font>
  </fonts>
  <fills count="21">
    <fill>
      <patternFill patternType="none"/>
    </fill>
    <fill>
      <patternFill patternType="gray125"/>
    </fill>
    <fill>
      <patternFill patternType="solid">
        <fgColor theme="0" tint="-0.14999847407452621"/>
        <bgColor indexed="26"/>
      </patternFill>
    </fill>
    <fill>
      <patternFill patternType="solid">
        <fgColor theme="0" tint="-0.14996795556505021"/>
        <bgColor indexed="64"/>
      </patternFill>
    </fill>
    <fill>
      <patternFill patternType="solid">
        <fgColor theme="1" tint="0.499984740745262"/>
        <bgColor indexed="64"/>
      </patternFill>
    </fill>
    <fill>
      <patternFill patternType="solid">
        <fgColor theme="0" tint="-0.14996795556505021"/>
        <bgColor indexed="27"/>
      </patternFill>
    </fill>
    <fill>
      <patternFill patternType="solid">
        <fgColor theme="0" tint="-0.14996795556505021"/>
        <bgColor indexed="41"/>
      </patternFill>
    </fill>
    <fill>
      <patternFill patternType="solid">
        <fgColor rgb="FFFFC000"/>
        <bgColor indexed="31"/>
      </patternFill>
    </fill>
    <fill>
      <patternFill patternType="solid">
        <fgColor rgb="FFFFC000"/>
        <bgColor indexed="64"/>
      </patternFill>
    </fill>
    <fill>
      <patternFill patternType="solid">
        <fgColor rgb="FFFFC000"/>
        <bgColor indexed="41"/>
      </patternFill>
    </fill>
    <fill>
      <patternFill patternType="solid">
        <fgColor rgb="FFFFFF99"/>
        <bgColor indexed="64"/>
      </patternFill>
    </fill>
    <fill>
      <patternFill patternType="solid">
        <fgColor rgb="FFFFFF99"/>
        <bgColor indexed="27"/>
      </patternFill>
    </fill>
    <fill>
      <patternFill patternType="solid">
        <fgColor rgb="FFFFFF99"/>
        <bgColor indexed="41"/>
      </patternFill>
    </fill>
    <fill>
      <patternFill patternType="solid">
        <fgColor theme="6"/>
        <bgColor indexed="64"/>
      </patternFill>
    </fill>
    <fill>
      <patternFill patternType="solid">
        <fgColor theme="6"/>
        <bgColor indexed="31"/>
      </patternFill>
    </fill>
    <fill>
      <patternFill patternType="solid">
        <fgColor theme="0" tint="-0.14999847407452621"/>
        <bgColor indexed="64"/>
      </patternFill>
    </fill>
    <fill>
      <patternFill patternType="solid">
        <fgColor rgb="FFFFC000"/>
        <bgColor indexed="26"/>
      </patternFill>
    </fill>
    <fill>
      <patternFill patternType="solid">
        <fgColor theme="0" tint="-4.9989318521683403E-2"/>
        <bgColor indexed="64"/>
      </patternFill>
    </fill>
    <fill>
      <patternFill patternType="solid">
        <fgColor rgb="FFFFC000"/>
        <bgColor indexed="27"/>
      </patternFill>
    </fill>
    <fill>
      <patternFill patternType="solid">
        <fgColor rgb="FFFFFFCC"/>
        <bgColor indexed="26"/>
      </patternFill>
    </fill>
    <fill>
      <patternFill patternType="solid">
        <fgColor rgb="FFFFFFCC"/>
        <bgColor indexed="64"/>
      </patternFill>
    </fill>
  </fills>
  <borders count="67">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bottom style="double">
        <color auto="1"/>
      </bottom>
      <diagonal/>
    </border>
    <border>
      <left/>
      <right style="double">
        <color indexed="64"/>
      </right>
      <top/>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auto="1"/>
      </left>
      <right style="double">
        <color auto="1"/>
      </right>
      <top style="double">
        <color auto="1"/>
      </top>
      <bottom style="double">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double">
        <color auto="1"/>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style="thin">
        <color indexed="64"/>
      </left>
      <right style="double">
        <color auto="1"/>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auto="1"/>
      </right>
      <top style="double">
        <color indexed="64"/>
      </top>
      <bottom style="thin">
        <color indexed="64"/>
      </bottom>
      <diagonal/>
    </border>
    <border>
      <left style="double">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double">
        <color auto="1"/>
      </right>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auto="1"/>
      </left>
      <right/>
      <top style="double">
        <color auto="1"/>
      </top>
      <bottom style="thin">
        <color auto="1"/>
      </bottom>
      <diagonal/>
    </border>
    <border>
      <left style="double">
        <color auto="1"/>
      </left>
      <right/>
      <top style="thin">
        <color auto="1"/>
      </top>
      <bottom style="double">
        <color auto="1"/>
      </bottom>
      <diagonal/>
    </border>
    <border>
      <left/>
      <right style="double">
        <color auto="1"/>
      </right>
      <top style="thin">
        <color auto="1"/>
      </top>
      <bottom style="double">
        <color auto="1"/>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style="thin">
        <color indexed="64"/>
      </right>
      <top style="thin">
        <color indexed="64"/>
      </top>
      <bottom style="double">
        <color indexed="64"/>
      </bottom>
      <diagonal/>
    </border>
    <border>
      <left style="medium">
        <color indexed="64"/>
      </left>
      <right style="medium">
        <color indexed="64"/>
      </right>
      <top style="hair">
        <color indexed="64"/>
      </top>
      <bottom style="hair">
        <color indexed="64"/>
      </bottom>
      <diagonal/>
    </border>
    <border>
      <left style="double">
        <color auto="1"/>
      </left>
      <right/>
      <top style="thin">
        <color auto="1"/>
      </top>
      <bottom/>
      <diagonal/>
    </border>
    <border>
      <left style="thin">
        <color indexed="64"/>
      </left>
      <right style="thin">
        <color indexed="64"/>
      </right>
      <top style="thin">
        <color indexed="64"/>
      </top>
      <bottom/>
      <diagonal/>
    </border>
    <border>
      <left/>
      <right/>
      <top style="thin">
        <color indexed="64"/>
      </top>
      <bottom/>
      <diagonal/>
    </border>
    <border>
      <left/>
      <right style="double">
        <color indexed="64"/>
      </right>
      <top style="thin">
        <color auto="1"/>
      </top>
      <bottom/>
      <diagonal/>
    </border>
    <border>
      <left style="double">
        <color auto="1"/>
      </left>
      <right style="double">
        <color auto="1"/>
      </right>
      <top style="double">
        <color indexed="64"/>
      </top>
      <bottom style="thin">
        <color indexed="64"/>
      </bottom>
      <diagonal/>
    </border>
    <border>
      <left style="double">
        <color auto="1"/>
      </left>
      <right style="double">
        <color auto="1"/>
      </right>
      <top style="thin">
        <color auto="1"/>
      </top>
      <bottom/>
      <diagonal/>
    </border>
    <border>
      <left style="double">
        <color auto="1"/>
      </left>
      <right style="double">
        <color auto="1"/>
      </right>
      <top style="thin">
        <color indexed="64"/>
      </top>
      <bottom style="thin">
        <color indexed="64"/>
      </bottom>
      <diagonal/>
    </border>
    <border>
      <left style="double">
        <color auto="1"/>
      </left>
      <right style="double">
        <color auto="1"/>
      </right>
      <top style="thin">
        <color indexed="64"/>
      </top>
      <bottom style="double">
        <color indexed="64"/>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right style="thin">
        <color indexed="64"/>
      </right>
      <top style="double">
        <color indexed="64"/>
      </top>
      <bottom style="double">
        <color indexed="64"/>
      </bottom>
      <diagonal/>
    </border>
  </borders>
  <cellStyleXfs count="2">
    <xf numFmtId="0" fontId="0" fillId="0" borderId="0"/>
    <xf numFmtId="0" fontId="29" fillId="0" borderId="0"/>
  </cellStyleXfs>
  <cellXfs count="355">
    <xf numFmtId="0" fontId="0" fillId="0" borderId="0" xfId="0"/>
    <xf numFmtId="2" fontId="10" fillId="0" borderId="8" xfId="0" applyNumberFormat="1" applyFont="1" applyFill="1" applyBorder="1" applyAlignment="1" applyProtection="1">
      <alignment horizontal="center" vertical="center"/>
    </xf>
    <xf numFmtId="0" fontId="1" fillId="0" borderId="0" xfId="0" applyFont="1" applyAlignment="1" applyProtection="1">
      <alignment vertical="center"/>
    </xf>
    <xf numFmtId="0" fontId="2"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3" fillId="0" borderId="0" xfId="0" applyFont="1" applyBorder="1" applyAlignment="1" applyProtection="1">
      <alignment vertical="center"/>
    </xf>
    <xf numFmtId="0" fontId="3" fillId="0" borderId="0" xfId="0" applyFont="1" applyAlignment="1" applyProtection="1">
      <alignment horizontal="center" vertical="center"/>
    </xf>
    <xf numFmtId="0" fontId="3" fillId="0" borderId="0" xfId="0" applyFont="1" applyAlignment="1">
      <alignment vertical="center"/>
    </xf>
    <xf numFmtId="0" fontId="1" fillId="0" borderId="0" xfId="0" applyFont="1" applyBorder="1" applyAlignment="1" applyProtection="1">
      <alignment vertical="center"/>
    </xf>
    <xf numFmtId="0" fontId="5"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vertical="center"/>
    </xf>
    <xf numFmtId="0" fontId="7" fillId="0" borderId="0" xfId="0" applyFont="1" applyBorder="1" applyAlignment="1" applyProtection="1">
      <alignment vertical="center"/>
    </xf>
    <xf numFmtId="0" fontId="3" fillId="0" borderId="8" xfId="0" applyFont="1" applyBorder="1" applyAlignment="1" applyProtection="1">
      <alignment horizontal="center" vertical="center"/>
    </xf>
    <xf numFmtId="0" fontId="11" fillId="0" borderId="0" xfId="0" applyFont="1" applyAlignment="1" applyProtection="1">
      <alignment vertical="center"/>
    </xf>
    <xf numFmtId="0" fontId="11" fillId="0" borderId="0" xfId="0" applyFont="1" applyAlignment="1">
      <alignment vertical="center"/>
    </xf>
    <xf numFmtId="0" fontId="3" fillId="0" borderId="0" xfId="0" applyNumberFormat="1" applyFont="1" applyAlignment="1" applyProtection="1">
      <alignment horizontal="center" vertical="center"/>
    </xf>
    <xf numFmtId="0" fontId="3" fillId="0" borderId="0" xfId="0" applyFont="1" applyAlignment="1">
      <alignment horizontal="center" vertical="center"/>
    </xf>
    <xf numFmtId="0" fontId="1" fillId="0" borderId="0"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2" fontId="1" fillId="0" borderId="0" xfId="0" applyNumberFormat="1" applyFont="1" applyFill="1" applyBorder="1" applyAlignment="1" applyProtection="1">
      <alignment horizontal="center" vertical="center"/>
    </xf>
    <xf numFmtId="165" fontId="1" fillId="0" borderId="0" xfId="0" applyNumberFormat="1" applyFont="1" applyFill="1" applyBorder="1" applyAlignment="1" applyProtection="1">
      <alignment horizontal="center" vertical="center"/>
    </xf>
    <xf numFmtId="165" fontId="13" fillId="0" borderId="0" xfId="0" applyNumberFormat="1" applyFont="1" applyBorder="1" applyAlignment="1" applyProtection="1">
      <alignment horizontal="center" vertical="center"/>
    </xf>
    <xf numFmtId="0" fontId="15" fillId="0" borderId="0" xfId="0" applyFont="1" applyAlignment="1" applyProtection="1">
      <alignment vertical="center"/>
    </xf>
    <xf numFmtId="0" fontId="6" fillId="0" borderId="0" xfId="0" applyFont="1" applyFill="1" applyBorder="1" applyAlignment="1" applyProtection="1">
      <alignment horizontal="center" vertical="center"/>
    </xf>
    <xf numFmtId="2" fontId="10" fillId="0" borderId="9" xfId="0" applyNumberFormat="1" applyFont="1" applyFill="1" applyBorder="1" applyAlignment="1" applyProtection="1">
      <alignment horizontal="center" vertical="center"/>
    </xf>
    <xf numFmtId="0" fontId="12" fillId="0" borderId="0" xfId="0" applyFont="1" applyBorder="1" applyAlignment="1">
      <alignment vertical="center"/>
    </xf>
    <xf numFmtId="0" fontId="6" fillId="0" borderId="0" xfId="0" applyFont="1" applyFill="1" applyBorder="1" applyAlignment="1" applyProtection="1">
      <alignment horizontal="center" vertical="center" wrapText="1"/>
    </xf>
    <xf numFmtId="0" fontId="29" fillId="0" borderId="0" xfId="1" applyProtection="1"/>
    <xf numFmtId="0" fontId="29" fillId="0" borderId="0" xfId="1" applyAlignment="1" applyProtection="1">
      <alignment horizontal="center"/>
    </xf>
    <xf numFmtId="0" fontId="29" fillId="0" borderId="0" xfId="1"/>
    <xf numFmtId="0" fontId="23" fillId="0" borderId="0" xfId="1" applyFont="1" applyProtection="1"/>
    <xf numFmtId="0" fontId="24" fillId="0" borderId="0" xfId="1" applyFont="1" applyProtection="1"/>
    <xf numFmtId="0" fontId="25" fillId="0" borderId="0" xfId="1" applyFont="1" applyBorder="1" applyProtection="1"/>
    <xf numFmtId="0" fontId="26" fillId="0" borderId="0" xfId="1" applyFont="1" applyProtection="1"/>
    <xf numFmtId="0" fontId="26" fillId="0" borderId="0" xfId="1" applyFont="1"/>
    <xf numFmtId="0" fontId="26" fillId="0" borderId="0" xfId="1" applyFont="1" applyBorder="1" applyAlignment="1">
      <alignment wrapText="1"/>
    </xf>
    <xf numFmtId="0" fontId="29" fillId="0" borderId="0" xfId="1" applyNumberFormat="1" applyAlignment="1">
      <alignment horizontal="center"/>
    </xf>
    <xf numFmtId="166" fontId="29" fillId="0" borderId="0" xfId="1" applyNumberFormat="1" applyAlignment="1">
      <alignment horizontal="center"/>
    </xf>
    <xf numFmtId="0" fontId="29" fillId="0" borderId="0" xfId="1" applyAlignment="1">
      <alignment horizontal="center"/>
    </xf>
    <xf numFmtId="165" fontId="1" fillId="0" borderId="0" xfId="0" applyNumberFormat="1" applyFont="1" applyFill="1" applyBorder="1" applyAlignment="1" applyProtection="1">
      <alignment horizontal="left" vertical="center"/>
    </xf>
    <xf numFmtId="165" fontId="13" fillId="0" borderId="0" xfId="0" applyNumberFormat="1" applyFont="1" applyBorder="1" applyAlignment="1" applyProtection="1">
      <alignment horizontal="left" vertical="center"/>
    </xf>
    <xf numFmtId="0" fontId="12" fillId="0" borderId="21" xfId="0" applyFont="1" applyBorder="1" applyAlignment="1">
      <alignment vertical="center"/>
    </xf>
    <xf numFmtId="0" fontId="28" fillId="0" borderId="0" xfId="1" applyFont="1" applyProtection="1"/>
    <xf numFmtId="0" fontId="28" fillId="0" borderId="0" xfId="1" applyFont="1" applyAlignment="1" applyProtection="1">
      <alignment horizontal="center"/>
    </xf>
    <xf numFmtId="0" fontId="28" fillId="0" borderId="0" xfId="1" applyFont="1"/>
    <xf numFmtId="0" fontId="27" fillId="0" borderId="0" xfId="1" applyFont="1" applyProtection="1"/>
    <xf numFmtId="0" fontId="28" fillId="0" borderId="0" xfId="1" applyFont="1" applyBorder="1" applyProtection="1"/>
    <xf numFmtId="0" fontId="31" fillId="0" borderId="0" xfId="1" applyFont="1" applyBorder="1" applyAlignment="1" applyProtection="1">
      <alignment horizontal="center"/>
    </xf>
    <xf numFmtId="0" fontId="28" fillId="0" borderId="0" xfId="1" applyFont="1" applyBorder="1" applyAlignment="1" applyProtection="1">
      <alignment horizontal="center"/>
    </xf>
    <xf numFmtId="0" fontId="31" fillId="0" borderId="0" xfId="1" applyFont="1" applyBorder="1" applyAlignment="1" applyProtection="1">
      <alignment horizontal="center" vertical="center"/>
    </xf>
    <xf numFmtId="0" fontId="28" fillId="0" borderId="0" xfId="1" applyFont="1" applyAlignment="1" applyProtection="1">
      <alignment wrapText="1"/>
    </xf>
    <xf numFmtId="0" fontId="28" fillId="0" borderId="0" xfId="1" applyFont="1" applyAlignment="1">
      <alignment horizontal="center"/>
    </xf>
    <xf numFmtId="0" fontId="8" fillId="13" borderId="8" xfId="1" applyFont="1" applyFill="1" applyBorder="1" applyAlignment="1" applyProtection="1">
      <alignment horizontal="center" vertical="center"/>
    </xf>
    <xf numFmtId="0" fontId="8" fillId="13" borderId="8" xfId="1" applyFont="1" applyFill="1" applyBorder="1" applyAlignment="1" applyProtection="1">
      <alignment horizontal="center" vertical="center" wrapText="1"/>
    </xf>
    <xf numFmtId="0" fontId="8" fillId="14" borderId="8" xfId="1" applyFont="1" applyFill="1" applyBorder="1" applyAlignment="1" applyProtection="1">
      <alignment horizontal="center" vertical="center"/>
    </xf>
    <xf numFmtId="2" fontId="8" fillId="7" borderId="8" xfId="1" applyNumberFormat="1" applyFont="1" applyFill="1" applyBorder="1" applyAlignment="1" applyProtection="1">
      <alignment horizontal="center" vertical="center"/>
    </xf>
    <xf numFmtId="2" fontId="8" fillId="8" borderId="8" xfId="1" applyNumberFormat="1" applyFont="1" applyFill="1" applyBorder="1" applyAlignment="1" applyProtection="1">
      <alignment horizontal="center"/>
      <protection locked="0"/>
    </xf>
    <xf numFmtId="0" fontId="6" fillId="0" borderId="0" xfId="1" applyFont="1" applyProtection="1"/>
    <xf numFmtId="0" fontId="27" fillId="0" borderId="0" xfId="1" applyFont="1" applyFill="1" applyBorder="1" applyAlignment="1" applyProtection="1">
      <alignment horizontal="center" vertical="center" wrapText="1"/>
    </xf>
    <xf numFmtId="0" fontId="28" fillId="0" borderId="0" xfId="1" applyFont="1" applyFill="1" applyBorder="1" applyProtection="1"/>
    <xf numFmtId="0" fontId="27" fillId="0" borderId="0" xfId="1" applyFont="1" applyFill="1" applyBorder="1" applyAlignment="1" applyProtection="1">
      <alignment horizontal="center" vertical="center"/>
    </xf>
    <xf numFmtId="0" fontId="8" fillId="14" borderId="8" xfId="1" applyFont="1" applyFill="1" applyBorder="1" applyAlignment="1" applyProtection="1">
      <alignment horizontal="center" vertical="center" wrapText="1"/>
    </xf>
    <xf numFmtId="2" fontId="0" fillId="0" borderId="0" xfId="0" applyNumberFormat="1"/>
    <xf numFmtId="0" fontId="27" fillId="0" borderId="0" xfId="1" applyFont="1" applyFill="1" applyBorder="1" applyAlignment="1" applyProtection="1">
      <alignment horizontal="center" vertical="center"/>
    </xf>
    <xf numFmtId="2" fontId="8" fillId="0" borderId="8" xfId="1" applyNumberFormat="1" applyFont="1" applyFill="1" applyBorder="1" applyAlignment="1" applyProtection="1">
      <alignment horizontal="center"/>
      <protection locked="0"/>
    </xf>
    <xf numFmtId="0" fontId="9" fillId="14" borderId="0" xfId="1" applyFont="1" applyFill="1" applyBorder="1" applyAlignment="1" applyProtection="1">
      <alignment horizontal="center" vertical="center" wrapText="1"/>
    </xf>
    <xf numFmtId="0" fontId="9" fillId="13" borderId="8" xfId="1" applyFont="1" applyFill="1" applyBorder="1" applyAlignment="1" applyProtection="1">
      <alignment horizontal="center" vertical="center" wrapText="1"/>
    </xf>
    <xf numFmtId="0" fontId="9" fillId="14" borderId="8" xfId="1" applyFont="1" applyFill="1" applyBorder="1" applyAlignment="1" applyProtection="1">
      <alignment horizontal="center" vertical="center" wrapText="1"/>
    </xf>
    <xf numFmtId="0" fontId="8" fillId="0" borderId="0" xfId="1" applyFont="1" applyAlignment="1" applyProtection="1">
      <alignment horizontal="left"/>
    </xf>
    <xf numFmtId="0" fontId="1" fillId="0" borderId="0" xfId="0" applyFont="1" applyAlignment="1">
      <alignment vertical="center"/>
    </xf>
    <xf numFmtId="0" fontId="6" fillId="0" borderId="0" xfId="1" applyFont="1"/>
    <xf numFmtId="0" fontId="1" fillId="0" borderId="0" xfId="1" applyFont="1"/>
    <xf numFmtId="0" fontId="8" fillId="0" borderId="0" xfId="1" applyFont="1"/>
    <xf numFmtId="0" fontId="6" fillId="0" borderId="0" xfId="1" applyFont="1" applyAlignment="1">
      <alignment horizontal="left"/>
    </xf>
    <xf numFmtId="0" fontId="0" fillId="0" borderId="0" xfId="0" applyBorder="1" applyAlignment="1">
      <alignment horizontal="center" vertical="center"/>
    </xf>
    <xf numFmtId="0" fontId="32" fillId="0" borderId="0" xfId="0" applyFont="1" applyFill="1" applyBorder="1" applyAlignment="1">
      <alignment horizontal="center" vertical="center"/>
    </xf>
    <xf numFmtId="0" fontId="8" fillId="0" borderId="0" xfId="0" applyFont="1" applyFill="1" applyBorder="1" applyAlignment="1">
      <alignment horizontal="center" vertical="center"/>
    </xf>
    <xf numFmtId="2" fontId="10" fillId="0" borderId="30" xfId="0" applyNumberFormat="1" applyFont="1" applyFill="1" applyBorder="1" applyAlignment="1" applyProtection="1">
      <alignment horizontal="center" vertical="center"/>
    </xf>
    <xf numFmtId="2" fontId="10" fillId="0" borderId="14" xfId="0" applyNumberFormat="1" applyFont="1" applyFill="1" applyBorder="1" applyAlignment="1" applyProtection="1">
      <alignment horizontal="center" vertical="center"/>
    </xf>
    <xf numFmtId="2" fontId="10" fillId="0" borderId="31" xfId="0" applyNumberFormat="1" applyFont="1" applyFill="1" applyBorder="1" applyAlignment="1" applyProtection="1">
      <alignment horizontal="center" vertical="center"/>
    </xf>
    <xf numFmtId="0" fontId="0" fillId="0" borderId="0" xfId="0" applyAlignment="1">
      <alignment horizontal="center"/>
    </xf>
    <xf numFmtId="0" fontId="16" fillId="0" borderId="0" xfId="0" applyFont="1" applyFill="1" applyBorder="1" applyAlignment="1" applyProtection="1">
      <alignment horizontal="center" vertical="center"/>
    </xf>
    <xf numFmtId="165" fontId="8" fillId="15" borderId="26" xfId="0" applyNumberFormat="1" applyFont="1" applyFill="1" applyBorder="1" applyAlignment="1" applyProtection="1">
      <alignment horizontal="left" vertical="center"/>
    </xf>
    <xf numFmtId="165" fontId="8" fillId="8" borderId="17" xfId="0" applyNumberFormat="1" applyFont="1" applyFill="1" applyBorder="1" applyAlignment="1" applyProtection="1">
      <alignment horizontal="left" vertical="center"/>
    </xf>
    <xf numFmtId="0" fontId="3" fillId="8" borderId="8" xfId="1" applyFont="1" applyFill="1" applyBorder="1" applyAlignment="1" applyProtection="1">
      <alignment horizontal="center" vertical="center"/>
    </xf>
    <xf numFmtId="164" fontId="3" fillId="8" borderId="8" xfId="1" applyNumberFormat="1" applyFont="1" applyFill="1" applyBorder="1" applyAlignment="1" applyProtection="1">
      <alignment horizontal="center" vertical="center"/>
    </xf>
    <xf numFmtId="2" fontId="8" fillId="8" borderId="8" xfId="1" applyNumberFormat="1" applyFont="1" applyFill="1" applyBorder="1" applyAlignment="1" applyProtection="1">
      <alignment horizontal="center" vertical="center"/>
      <protection locked="0"/>
    </xf>
    <xf numFmtId="0" fontId="3" fillId="8" borderId="8" xfId="0" applyFont="1" applyFill="1" applyBorder="1" applyAlignment="1" applyProtection="1">
      <alignment horizontal="center" vertical="center"/>
    </xf>
    <xf numFmtId="0" fontId="3" fillId="10" borderId="8" xfId="0" applyFont="1" applyFill="1" applyBorder="1" applyAlignment="1" applyProtection="1">
      <alignment horizontal="center" vertical="center"/>
    </xf>
    <xf numFmtId="2" fontId="14" fillId="8" borderId="8" xfId="0" applyNumberFormat="1" applyFont="1" applyFill="1" applyBorder="1" applyAlignment="1" applyProtection="1">
      <alignment horizontal="center" vertical="center"/>
    </xf>
    <xf numFmtId="2" fontId="14" fillId="0" borderId="8" xfId="0" applyNumberFormat="1" applyFont="1" applyFill="1" applyBorder="1" applyAlignment="1" applyProtection="1">
      <alignment horizontal="center" vertical="center"/>
    </xf>
    <xf numFmtId="2" fontId="14" fillId="0" borderId="0" xfId="0" applyNumberFormat="1" applyFont="1" applyFill="1" applyBorder="1" applyAlignment="1" applyProtection="1">
      <alignment horizontal="center" vertical="center"/>
    </xf>
    <xf numFmtId="2" fontId="38" fillId="7" borderId="8" xfId="0" applyNumberFormat="1" applyFont="1" applyFill="1" applyBorder="1" applyAlignment="1" applyProtection="1">
      <alignment horizontal="center" vertical="center"/>
    </xf>
    <xf numFmtId="2" fontId="39" fillId="0" borderId="8" xfId="0" applyNumberFormat="1" applyFont="1" applyBorder="1" applyAlignment="1" applyProtection="1">
      <alignment horizontal="center" vertical="center"/>
    </xf>
    <xf numFmtId="164" fontId="36" fillId="10" borderId="8" xfId="0" applyNumberFormat="1" applyFont="1" applyFill="1" applyBorder="1" applyAlignment="1" applyProtection="1">
      <alignment horizontal="center" vertical="center"/>
      <protection locked="0"/>
    </xf>
    <xf numFmtId="0" fontId="14" fillId="10" borderId="8" xfId="0" applyFont="1" applyFill="1" applyBorder="1" applyAlignment="1" applyProtection="1">
      <alignment horizontal="center" vertical="center"/>
      <protection locked="0"/>
    </xf>
    <xf numFmtId="165" fontId="14" fillId="10" borderId="16" xfId="0" applyNumberFormat="1" applyFont="1" applyFill="1" applyBorder="1" applyAlignment="1" applyProtection="1">
      <alignment horizontal="center" vertical="center"/>
      <protection locked="0"/>
    </xf>
    <xf numFmtId="165" fontId="14" fillId="10" borderId="29" xfId="0" applyNumberFormat="1" applyFont="1" applyFill="1" applyBorder="1" applyAlignment="1" applyProtection="1">
      <alignment horizontal="center" vertical="center"/>
      <protection locked="0"/>
    </xf>
    <xf numFmtId="165" fontId="14" fillId="11" borderId="8" xfId="0" applyNumberFormat="1" applyFont="1" applyFill="1" applyBorder="1" applyAlignment="1" applyProtection="1">
      <alignment horizontal="center" vertical="center"/>
      <protection locked="0"/>
    </xf>
    <xf numFmtId="165" fontId="14" fillId="12" borderId="8" xfId="0" applyNumberFormat="1" applyFont="1" applyFill="1" applyBorder="1" applyAlignment="1" applyProtection="1">
      <alignment horizontal="center" vertical="center"/>
      <protection locked="0"/>
    </xf>
    <xf numFmtId="165" fontId="14" fillId="12" borderId="30" xfId="0" applyNumberFormat="1" applyFont="1" applyFill="1" applyBorder="1" applyAlignment="1" applyProtection="1">
      <alignment horizontal="center" vertical="center"/>
      <protection locked="0"/>
    </xf>
    <xf numFmtId="2" fontId="5" fillId="7" borderId="8" xfId="0" applyNumberFormat="1" applyFont="1" applyFill="1" applyBorder="1" applyAlignment="1" applyProtection="1">
      <alignment horizontal="center" vertical="center"/>
    </xf>
    <xf numFmtId="2" fontId="5" fillId="7" borderId="30" xfId="0" applyNumberFormat="1" applyFont="1" applyFill="1" applyBorder="1" applyAlignment="1" applyProtection="1">
      <alignment horizontal="center" vertical="center"/>
    </xf>
    <xf numFmtId="2" fontId="5" fillId="7" borderId="6" xfId="0" applyNumberFormat="1" applyFont="1" applyFill="1" applyBorder="1" applyAlignment="1" applyProtection="1">
      <alignment horizontal="center" vertical="center"/>
    </xf>
    <xf numFmtId="2" fontId="5" fillId="7" borderId="10" xfId="0" applyNumberFormat="1" applyFont="1" applyFill="1" applyBorder="1" applyAlignment="1" applyProtection="1">
      <alignment horizontal="center" vertical="center"/>
    </xf>
    <xf numFmtId="164" fontId="3" fillId="10" borderId="8" xfId="0" applyNumberFormat="1" applyFont="1" applyFill="1" applyBorder="1" applyAlignment="1" applyProtection="1">
      <alignment horizontal="center" vertical="center"/>
      <protection locked="0"/>
    </xf>
    <xf numFmtId="165" fontId="10" fillId="10" borderId="16" xfId="0" applyNumberFormat="1" applyFont="1" applyFill="1" applyBorder="1" applyAlignment="1" applyProtection="1">
      <alignment horizontal="center" vertical="center"/>
      <protection locked="0"/>
    </xf>
    <xf numFmtId="165" fontId="10" fillId="10" borderId="29" xfId="0" applyNumberFormat="1" applyFont="1" applyFill="1" applyBorder="1" applyAlignment="1" applyProtection="1">
      <alignment horizontal="center" vertical="center"/>
      <protection locked="0"/>
    </xf>
    <xf numFmtId="165" fontId="10" fillId="10" borderId="8" xfId="0" applyNumberFormat="1" applyFont="1" applyFill="1" applyBorder="1" applyAlignment="1" applyProtection="1">
      <alignment horizontal="center" vertical="center"/>
      <protection locked="0"/>
    </xf>
    <xf numFmtId="2" fontId="10" fillId="12" borderId="8" xfId="0" applyNumberFormat="1" applyFont="1" applyFill="1" applyBorder="1" applyAlignment="1" applyProtection="1">
      <alignment horizontal="center" vertical="center"/>
      <protection locked="0"/>
    </xf>
    <xf numFmtId="165" fontId="10" fillId="12" borderId="8" xfId="0" applyNumberFormat="1" applyFont="1" applyFill="1" applyBorder="1" applyAlignment="1" applyProtection="1">
      <alignment horizontal="center" vertical="center"/>
      <protection locked="0"/>
    </xf>
    <xf numFmtId="2" fontId="10" fillId="12" borderId="30" xfId="0" applyNumberFormat="1" applyFont="1" applyFill="1" applyBorder="1" applyAlignment="1" applyProtection="1">
      <alignment horizontal="center" vertical="center"/>
      <protection locked="0"/>
    </xf>
    <xf numFmtId="2" fontId="10" fillId="12" borderId="29" xfId="0" applyNumberFormat="1" applyFont="1" applyFill="1" applyBorder="1" applyAlignment="1" applyProtection="1">
      <alignment horizontal="center" vertical="center"/>
      <protection locked="0"/>
    </xf>
    <xf numFmtId="2" fontId="10" fillId="7" borderId="8" xfId="0" applyNumberFormat="1" applyFont="1" applyFill="1" applyBorder="1" applyAlignment="1" applyProtection="1">
      <alignment horizontal="center" vertical="center"/>
    </xf>
    <xf numFmtId="2" fontId="10" fillId="8" borderId="8" xfId="0" applyNumberFormat="1" applyFont="1" applyFill="1" applyBorder="1" applyAlignment="1" applyProtection="1">
      <alignment horizontal="center" vertical="center"/>
    </xf>
    <xf numFmtId="0" fontId="10" fillId="10" borderId="8" xfId="0" applyFont="1" applyFill="1" applyBorder="1" applyAlignment="1" applyProtection="1">
      <alignment horizontal="center" vertical="center" wrapText="1"/>
      <protection locked="0"/>
    </xf>
    <xf numFmtId="165" fontId="3" fillId="8" borderId="8" xfId="0" applyNumberFormat="1" applyFont="1" applyFill="1" applyBorder="1" applyAlignment="1" applyProtection="1">
      <alignment horizontal="center" vertical="center" wrapText="1"/>
    </xf>
    <xf numFmtId="0" fontId="3" fillId="8" borderId="8" xfId="1" applyFont="1" applyFill="1" applyBorder="1" applyAlignment="1" applyProtection="1">
      <alignment horizontal="center" vertical="center" wrapText="1"/>
    </xf>
    <xf numFmtId="0" fontId="8" fillId="8" borderId="8" xfId="1" applyFont="1" applyFill="1" applyBorder="1" applyAlignment="1" applyProtection="1">
      <alignment horizontal="center" vertical="center" wrapText="1"/>
    </xf>
    <xf numFmtId="0" fontId="40" fillId="0" borderId="0" xfId="0" applyFont="1" applyAlignment="1">
      <alignment horizontal="left"/>
    </xf>
    <xf numFmtId="0" fontId="26" fillId="0" borderId="0" xfId="0" applyFont="1"/>
    <xf numFmtId="0" fontId="0" fillId="0" borderId="0" xfId="0" applyNumberFormat="1" applyAlignment="1">
      <alignment horizontal="center"/>
    </xf>
    <xf numFmtId="166" fontId="0" fillId="0" borderId="0" xfId="0" applyNumberFormat="1" applyAlignment="1">
      <alignment horizontal="center"/>
    </xf>
    <xf numFmtId="0" fontId="5" fillId="0" borderId="0" xfId="0" applyFont="1" applyFill="1" applyBorder="1" applyAlignment="1" applyProtection="1">
      <alignment horizontal="center" vertical="center"/>
    </xf>
    <xf numFmtId="0" fontId="0" fillId="0" borderId="0" xfId="0" applyFill="1" applyBorder="1" applyAlignment="1">
      <alignment horizontal="center" vertical="center"/>
    </xf>
    <xf numFmtId="0" fontId="2" fillId="0" borderId="0" xfId="0" applyFont="1" applyFill="1" applyBorder="1" applyAlignment="1" applyProtection="1">
      <alignment horizontal="center" vertical="center"/>
      <protection locked="0"/>
    </xf>
    <xf numFmtId="0" fontId="0" fillId="0" borderId="0" xfId="0" applyFill="1" applyBorder="1" applyAlignment="1">
      <alignment vertical="center"/>
    </xf>
    <xf numFmtId="0" fontId="8" fillId="0" borderId="0" xfId="0" applyFont="1" applyAlignment="1">
      <alignment horizontal="left"/>
    </xf>
    <xf numFmtId="0" fontId="14" fillId="0" borderId="0" xfId="0" applyFont="1" applyAlignment="1">
      <alignment horizontal="center"/>
    </xf>
    <xf numFmtId="0" fontId="8" fillId="0" borderId="0" xfId="0" applyFont="1" applyBorder="1" applyAlignment="1">
      <alignment horizontal="center" vertical="center"/>
    </xf>
    <xf numFmtId="0" fontId="14" fillId="0" borderId="0" xfId="0" applyFont="1"/>
    <xf numFmtId="0" fontId="41" fillId="0" borderId="49" xfId="0" applyFont="1" applyBorder="1" applyAlignment="1">
      <alignment horizontal="center" vertical="center" wrapText="1"/>
    </xf>
    <xf numFmtId="0" fontId="8" fillId="0" borderId="49" xfId="0" applyFont="1" applyBorder="1" applyAlignment="1">
      <alignment horizontal="center" vertical="center" wrapText="1"/>
    </xf>
    <xf numFmtId="0" fontId="11" fillId="0" borderId="50" xfId="0" applyFont="1" applyBorder="1"/>
    <xf numFmtId="0" fontId="11" fillId="0" borderId="51" xfId="0" applyFont="1" applyBorder="1"/>
    <xf numFmtId="166" fontId="11" fillId="0" borderId="51" xfId="0" applyNumberFormat="1" applyFont="1" applyBorder="1"/>
    <xf numFmtId="0" fontId="11" fillId="0" borderId="51" xfId="0" applyFont="1" applyBorder="1" applyAlignment="1">
      <alignment wrapText="1"/>
    </xf>
    <xf numFmtId="0" fontId="11" fillId="0" borderId="52" xfId="0" applyFont="1" applyBorder="1"/>
    <xf numFmtId="0" fontId="43" fillId="20" borderId="25" xfId="0" applyFont="1" applyFill="1" applyBorder="1" applyAlignment="1">
      <alignment horizontal="center" vertical="center"/>
    </xf>
    <xf numFmtId="0" fontId="0" fillId="0" borderId="0" xfId="0" applyAlignment="1">
      <alignment horizontal="left"/>
    </xf>
    <xf numFmtId="0" fontId="26" fillId="0" borderId="0" xfId="0" applyFont="1" applyAlignment="1">
      <alignment wrapText="1"/>
    </xf>
    <xf numFmtId="0" fontId="46" fillId="0" borderId="0" xfId="0" applyFont="1" applyAlignment="1">
      <alignment horizontal="left" vertical="center" readingOrder="1"/>
    </xf>
    <xf numFmtId="0" fontId="14" fillId="15" borderId="55" xfId="0" applyFont="1" applyFill="1" applyBorder="1" applyAlignment="1">
      <alignment horizontal="center"/>
    </xf>
    <xf numFmtId="0" fontId="45" fillId="15" borderId="27" xfId="0" applyFont="1" applyFill="1" applyBorder="1" applyAlignment="1">
      <alignment horizontal="center"/>
    </xf>
    <xf numFmtId="0" fontId="14" fillId="15" borderId="26" xfId="0" applyFont="1" applyFill="1" applyBorder="1" applyAlignment="1">
      <alignment horizontal="center"/>
    </xf>
    <xf numFmtId="0" fontId="14" fillId="15" borderId="57" xfId="0" applyFont="1" applyFill="1" applyBorder="1" applyAlignment="1">
      <alignment horizontal="center"/>
    </xf>
    <xf numFmtId="0" fontId="9" fillId="15" borderId="1" xfId="0" applyFont="1" applyFill="1" applyBorder="1" applyAlignment="1">
      <alignment horizontal="center" vertical="center"/>
    </xf>
    <xf numFmtId="0" fontId="9" fillId="15" borderId="2" xfId="0" applyFont="1" applyFill="1" applyBorder="1" applyAlignment="1">
      <alignment horizontal="center" vertical="center"/>
    </xf>
    <xf numFmtId="0" fontId="11" fillId="15" borderId="2" xfId="0" applyFont="1" applyFill="1" applyBorder="1" applyAlignment="1">
      <alignment horizontal="center" vertical="center"/>
    </xf>
    <xf numFmtId="0" fontId="8" fillId="15" borderId="36" xfId="0" applyFont="1" applyFill="1" applyBorder="1" applyAlignment="1">
      <alignment horizontal="center" vertical="center" wrapText="1"/>
    </xf>
    <xf numFmtId="2" fontId="11" fillId="8" borderId="8" xfId="0" applyNumberFormat="1" applyFont="1" applyFill="1" applyBorder="1" applyAlignment="1">
      <alignment horizontal="center"/>
    </xf>
    <xf numFmtId="0" fontId="11" fillId="0" borderId="30" xfId="0" applyFont="1" applyBorder="1"/>
    <xf numFmtId="166" fontId="11" fillId="0" borderId="30" xfId="0" applyNumberFormat="1" applyFont="1" applyBorder="1"/>
    <xf numFmtId="0" fontId="11" fillId="0" borderId="30" xfId="0" applyFont="1" applyBorder="1" applyAlignment="1">
      <alignment wrapText="1"/>
    </xf>
    <xf numFmtId="2" fontId="11" fillId="8" borderId="6" xfId="0" applyNumberFormat="1" applyFont="1" applyFill="1" applyBorder="1" applyAlignment="1">
      <alignment horizontal="center"/>
    </xf>
    <xf numFmtId="0" fontId="11" fillId="0" borderId="10" xfId="0" applyFont="1" applyBorder="1"/>
    <xf numFmtId="0" fontId="9" fillId="15" borderId="3" xfId="0" applyFont="1" applyFill="1" applyBorder="1" applyAlignment="1">
      <alignment horizontal="center" vertical="center"/>
    </xf>
    <xf numFmtId="0" fontId="3" fillId="8" borderId="16" xfId="0" applyFont="1" applyFill="1" applyBorder="1" applyAlignment="1">
      <alignment horizontal="center"/>
    </xf>
    <xf numFmtId="0" fontId="3" fillId="8" borderId="7" xfId="0" applyFont="1" applyFill="1" applyBorder="1" applyAlignment="1">
      <alignment horizontal="center"/>
    </xf>
    <xf numFmtId="0" fontId="14" fillId="15" borderId="58" xfId="0" applyFont="1" applyFill="1" applyBorder="1" applyAlignment="1">
      <alignment horizontal="center"/>
    </xf>
    <xf numFmtId="0" fontId="9" fillId="15" borderId="1" xfId="0" applyFont="1" applyFill="1" applyBorder="1" applyAlignment="1">
      <alignment horizontal="center" vertical="center" wrapText="1"/>
    </xf>
    <xf numFmtId="0" fontId="11" fillId="15" borderId="36" xfId="0" applyFont="1" applyFill="1" applyBorder="1" applyAlignment="1">
      <alignment horizontal="center" vertical="center"/>
    </xf>
    <xf numFmtId="2" fontId="11" fillId="8" borderId="30" xfId="0" applyNumberFormat="1" applyFont="1" applyFill="1" applyBorder="1" applyAlignment="1">
      <alignment horizontal="center"/>
    </xf>
    <xf numFmtId="2" fontId="11" fillId="8" borderId="10" xfId="0" applyNumberFormat="1" applyFont="1" applyFill="1" applyBorder="1" applyAlignment="1">
      <alignment horizontal="center"/>
    </xf>
    <xf numFmtId="0" fontId="41" fillId="15" borderId="15" xfId="0" applyFont="1" applyFill="1" applyBorder="1" applyAlignment="1">
      <alignment horizontal="center" vertical="center" wrapText="1"/>
    </xf>
    <xf numFmtId="166" fontId="3" fillId="0" borderId="35" xfId="0" applyNumberFormat="1" applyFont="1" applyBorder="1" applyAlignment="1">
      <alignment horizontal="center"/>
    </xf>
    <xf numFmtId="166" fontId="3" fillId="0" borderId="53" xfId="0" applyNumberFormat="1" applyFont="1" applyBorder="1" applyAlignment="1">
      <alignment horizontal="center"/>
    </xf>
    <xf numFmtId="0" fontId="9" fillId="15" borderId="59" xfId="0" applyFont="1" applyFill="1" applyBorder="1" applyAlignment="1">
      <alignment horizontal="center" vertical="center" wrapText="1"/>
    </xf>
    <xf numFmtId="0" fontId="48" fillId="0" borderId="0" xfId="0" applyFont="1" applyAlignment="1">
      <alignment horizontal="left" vertical="center" readingOrder="1"/>
    </xf>
    <xf numFmtId="0" fontId="3" fillId="0" borderId="0" xfId="0" applyFont="1" applyAlignment="1">
      <alignment horizontal="center"/>
    </xf>
    <xf numFmtId="0" fontId="3" fillId="0" borderId="0" xfId="0" applyFont="1"/>
    <xf numFmtId="0" fontId="3" fillId="0" borderId="0" xfId="0" applyFont="1" applyAlignment="1">
      <alignment horizontal="left"/>
    </xf>
    <xf numFmtId="0" fontId="11" fillId="0" borderId="0" xfId="0" applyFont="1"/>
    <xf numFmtId="0" fontId="11" fillId="0" borderId="54" xfId="0" applyFont="1" applyBorder="1" applyAlignment="1">
      <alignment wrapText="1"/>
    </xf>
    <xf numFmtId="0" fontId="11" fillId="0" borderId="0" xfId="0" applyFont="1" applyAlignment="1">
      <alignment wrapText="1"/>
    </xf>
    <xf numFmtId="0" fontId="3" fillId="0" borderId="0" xfId="0" applyNumberFormat="1" applyFont="1" applyAlignment="1">
      <alignment horizontal="center"/>
    </xf>
    <xf numFmtId="166" fontId="3" fillId="0" borderId="0" xfId="0" applyNumberFormat="1" applyFont="1" applyAlignment="1">
      <alignment horizontal="center"/>
    </xf>
    <xf numFmtId="0" fontId="10" fillId="0" borderId="0" xfId="0" applyFont="1" applyFill="1" applyBorder="1" applyAlignment="1" applyProtection="1">
      <alignment horizontal="center" vertical="center"/>
    </xf>
    <xf numFmtId="0" fontId="0" fillId="0" borderId="0" xfId="0" applyFont="1" applyFill="1" applyBorder="1" applyAlignment="1">
      <alignment horizontal="center" vertical="center"/>
    </xf>
    <xf numFmtId="0" fontId="0" fillId="0" borderId="0" xfId="0" applyFill="1" applyAlignment="1">
      <alignment horizontal="center"/>
    </xf>
    <xf numFmtId="0" fontId="14" fillId="0" borderId="0" xfId="0" applyFont="1" applyFill="1" applyBorder="1" applyAlignment="1">
      <alignment horizontal="center" vertical="center"/>
    </xf>
    <xf numFmtId="0" fontId="43" fillId="0" borderId="0" xfId="0" applyFont="1" applyFill="1" applyBorder="1" applyAlignment="1">
      <alignment horizontal="center" vertical="center"/>
    </xf>
    <xf numFmtId="164" fontId="11" fillId="10" borderId="29" xfId="0" applyNumberFormat="1" applyFont="1" applyFill="1" applyBorder="1" applyAlignment="1">
      <alignment horizontal="center"/>
    </xf>
    <xf numFmtId="0" fontId="11" fillId="10" borderId="8" xfId="0" applyFont="1" applyFill="1" applyBorder="1" applyAlignment="1">
      <alignment horizontal="center"/>
    </xf>
    <xf numFmtId="164" fontId="11" fillId="10" borderId="5" xfId="0" applyNumberFormat="1" applyFont="1" applyFill="1" applyBorder="1" applyAlignment="1">
      <alignment horizontal="center"/>
    </xf>
    <xf numFmtId="0" fontId="11" fillId="10" borderId="6" xfId="0" applyFont="1" applyFill="1" applyBorder="1" applyAlignment="1">
      <alignment horizontal="center"/>
    </xf>
    <xf numFmtId="2" fontId="42" fillId="10" borderId="29" xfId="0" applyNumberFormat="1" applyFont="1" applyFill="1" applyBorder="1" applyAlignment="1">
      <alignment horizontal="center"/>
    </xf>
    <xf numFmtId="2" fontId="42" fillId="10" borderId="5" xfId="0" applyNumberFormat="1" applyFont="1" applyFill="1" applyBorder="1" applyAlignment="1">
      <alignment horizontal="center"/>
    </xf>
    <xf numFmtId="166" fontId="42" fillId="10" borderId="61" xfId="0" applyNumberFormat="1" applyFont="1" applyFill="1" applyBorder="1" applyAlignment="1">
      <alignment horizontal="center"/>
    </xf>
    <xf numFmtId="166" fontId="3" fillId="10" borderId="61" xfId="0" applyNumberFormat="1" applyFont="1" applyFill="1" applyBorder="1" applyAlignment="1">
      <alignment horizontal="center"/>
    </xf>
    <xf numFmtId="166" fontId="3" fillId="10" borderId="62" xfId="0" applyNumberFormat="1" applyFont="1" applyFill="1" applyBorder="1" applyAlignment="1">
      <alignment horizontal="center"/>
    </xf>
    <xf numFmtId="2" fontId="11" fillId="10" borderId="8" xfId="0" applyNumberFormat="1" applyFont="1" applyFill="1" applyBorder="1" applyAlignment="1">
      <alignment horizontal="center"/>
    </xf>
    <xf numFmtId="0" fontId="14" fillId="10" borderId="56" xfId="0" applyFont="1" applyFill="1" applyBorder="1" applyAlignment="1">
      <alignment horizontal="center"/>
    </xf>
    <xf numFmtId="0" fontId="43" fillId="8" borderId="25" xfId="0" applyFont="1" applyFill="1" applyBorder="1" applyAlignment="1">
      <alignment horizontal="center" vertical="center"/>
    </xf>
    <xf numFmtId="2" fontId="42" fillId="10" borderId="61" xfId="0" applyNumberFormat="1" applyFont="1" applyFill="1" applyBorder="1" applyAlignment="1">
      <alignment horizontal="center"/>
    </xf>
    <xf numFmtId="2" fontId="3" fillId="10" borderId="61" xfId="0" applyNumberFormat="1" applyFont="1" applyFill="1" applyBorder="1" applyAlignment="1">
      <alignment horizontal="center"/>
    </xf>
    <xf numFmtId="2" fontId="3" fillId="10" borderId="62" xfId="0" applyNumberFormat="1" applyFont="1" applyFill="1" applyBorder="1" applyAlignment="1">
      <alignment horizontal="center"/>
    </xf>
    <xf numFmtId="0" fontId="0" fillId="0" borderId="0" xfId="0" applyProtection="1"/>
    <xf numFmtId="0" fontId="0" fillId="0" borderId="0" xfId="0" applyFill="1" applyBorder="1" applyAlignment="1" applyProtection="1"/>
    <xf numFmtId="0" fontId="37" fillId="15" borderId="27" xfId="0" applyFont="1" applyFill="1" applyBorder="1" applyAlignment="1" applyProtection="1"/>
    <xf numFmtId="2" fontId="37" fillId="8" borderId="28" xfId="0" applyNumberFormat="1" applyFont="1" applyFill="1" applyBorder="1" applyProtection="1"/>
    <xf numFmtId="0" fontId="17" fillId="0" borderId="0" xfId="0" applyFont="1" applyFill="1" applyBorder="1" applyAlignment="1" applyProtection="1">
      <alignment horizontal="center" vertical="center"/>
    </xf>
    <xf numFmtId="0" fontId="9" fillId="3" borderId="6" xfId="0" applyFont="1" applyFill="1" applyBorder="1" applyAlignment="1" applyProtection="1">
      <alignment horizontal="center" vertical="center" wrapText="1"/>
    </xf>
    <xf numFmtId="0" fontId="9" fillId="3" borderId="10" xfId="0" applyFont="1" applyFill="1" applyBorder="1" applyAlignment="1" applyProtection="1">
      <alignment horizontal="center" vertical="center" wrapText="1"/>
    </xf>
    <xf numFmtId="1" fontId="3" fillId="8" borderId="35" xfId="0" applyNumberFormat="1" applyFont="1" applyFill="1" applyBorder="1" applyAlignment="1" applyProtection="1">
      <alignment horizontal="center" vertical="center"/>
    </xf>
    <xf numFmtId="164" fontId="3" fillId="8" borderId="8" xfId="0" applyNumberFormat="1" applyFont="1" applyFill="1" applyBorder="1" applyAlignment="1" applyProtection="1">
      <alignment horizontal="center" vertical="center"/>
    </xf>
    <xf numFmtId="165" fontId="3" fillId="8" borderId="8" xfId="0" applyNumberFormat="1" applyFont="1" applyFill="1" applyBorder="1" applyAlignment="1" applyProtection="1">
      <alignment horizontal="center" vertical="center"/>
    </xf>
    <xf numFmtId="2" fontId="10" fillId="9" borderId="8" xfId="0" applyNumberFormat="1" applyFont="1" applyFill="1" applyBorder="1" applyAlignment="1" applyProtection="1">
      <alignment horizontal="center" vertical="center"/>
    </xf>
    <xf numFmtId="165" fontId="14" fillId="18" borderId="8" xfId="0" applyNumberFormat="1" applyFont="1" applyFill="1" applyBorder="1" applyAlignment="1" applyProtection="1">
      <alignment horizontal="center" vertical="center"/>
    </xf>
    <xf numFmtId="0" fontId="0" fillId="0" borderId="0" xfId="0" applyAlignment="1" applyProtection="1">
      <alignment horizontal="center"/>
    </xf>
    <xf numFmtId="0" fontId="34" fillId="0" borderId="0" xfId="0" applyFont="1" applyFill="1" applyBorder="1" applyAlignment="1" applyProtection="1">
      <alignment horizontal="center" vertical="center"/>
    </xf>
    <xf numFmtId="0" fontId="14" fillId="0" borderId="13" xfId="0" applyFont="1" applyBorder="1" applyAlignment="1" applyProtection="1">
      <alignment horizontal="center" vertical="center"/>
    </xf>
    <xf numFmtId="164" fontId="14" fillId="8" borderId="8" xfId="0" applyNumberFormat="1" applyFont="1" applyFill="1" applyBorder="1" applyAlignment="1" applyProtection="1">
      <alignment horizontal="center" vertical="center"/>
    </xf>
    <xf numFmtId="0" fontId="14" fillId="8" borderId="8" xfId="0" applyFont="1" applyFill="1" applyBorder="1" applyAlignment="1" applyProtection="1">
      <alignment horizontal="center" vertical="center"/>
    </xf>
    <xf numFmtId="165" fontId="14" fillId="8" borderId="16" xfId="0" applyNumberFormat="1" applyFont="1" applyFill="1" applyBorder="1" applyAlignment="1" applyProtection="1">
      <alignment horizontal="center" vertical="center"/>
    </xf>
    <xf numFmtId="165" fontId="14" fillId="8" borderId="29" xfId="0" applyNumberFormat="1" applyFont="1" applyFill="1" applyBorder="1" applyAlignment="1" applyProtection="1">
      <alignment horizontal="center" vertical="center"/>
    </xf>
    <xf numFmtId="165" fontId="14" fillId="9" borderId="28" xfId="0" applyNumberFormat="1" applyFont="1" applyFill="1" applyBorder="1" applyAlignment="1" applyProtection="1">
      <alignment horizontal="center" vertical="center"/>
    </xf>
    <xf numFmtId="165" fontId="14" fillId="9" borderId="9" xfId="0" applyNumberFormat="1" applyFont="1" applyFill="1" applyBorder="1" applyAlignment="1" applyProtection="1">
      <alignment horizontal="center" vertical="center"/>
    </xf>
    <xf numFmtId="164" fontId="36" fillId="8" borderId="8" xfId="0" applyNumberFormat="1" applyFont="1" applyFill="1" applyBorder="1" applyAlignment="1" applyProtection="1">
      <alignment horizontal="center" vertical="center"/>
    </xf>
    <xf numFmtId="2" fontId="11" fillId="10" borderId="8" xfId="0" applyNumberFormat="1" applyFont="1" applyFill="1" applyBorder="1" applyAlignment="1" applyProtection="1">
      <alignment horizontal="center"/>
      <protection locked="0"/>
    </xf>
    <xf numFmtId="0" fontId="14" fillId="10" borderId="56" xfId="0" applyFont="1" applyFill="1" applyBorder="1" applyAlignment="1" applyProtection="1">
      <alignment horizontal="center"/>
      <protection locked="0"/>
    </xf>
    <xf numFmtId="2" fontId="42" fillId="10" borderId="29" xfId="0" applyNumberFormat="1" applyFont="1" applyFill="1" applyBorder="1" applyAlignment="1" applyProtection="1">
      <alignment horizontal="center"/>
      <protection locked="0"/>
    </xf>
    <xf numFmtId="2" fontId="42" fillId="10" borderId="5" xfId="0" applyNumberFormat="1" applyFont="1" applyFill="1" applyBorder="1" applyAlignment="1" applyProtection="1">
      <alignment horizontal="center"/>
      <protection locked="0"/>
    </xf>
    <xf numFmtId="0" fontId="9" fillId="15" borderId="59" xfId="0" applyFont="1" applyFill="1" applyBorder="1" applyAlignment="1" applyProtection="1">
      <alignment horizontal="center" vertical="center" wrapText="1"/>
      <protection locked="0"/>
    </xf>
    <xf numFmtId="0" fontId="41" fillId="15" borderId="15" xfId="0" applyFont="1" applyFill="1" applyBorder="1" applyAlignment="1" applyProtection="1">
      <alignment horizontal="center" vertical="center" wrapText="1"/>
      <protection locked="0"/>
    </xf>
    <xf numFmtId="0" fontId="8" fillId="15" borderId="36" xfId="0" applyFont="1" applyFill="1" applyBorder="1" applyAlignment="1" applyProtection="1">
      <alignment horizontal="center" vertical="center" wrapText="1"/>
      <protection locked="0"/>
    </xf>
    <xf numFmtId="166" fontId="42" fillId="10" borderId="61" xfId="0" applyNumberFormat="1" applyFont="1" applyFill="1" applyBorder="1" applyAlignment="1" applyProtection="1">
      <alignment horizontal="center"/>
      <protection locked="0"/>
    </xf>
    <xf numFmtId="166" fontId="3" fillId="0" borderId="35" xfId="0" applyNumberFormat="1" applyFont="1" applyBorder="1" applyAlignment="1" applyProtection="1">
      <alignment horizontal="center"/>
      <protection locked="0"/>
    </xf>
    <xf numFmtId="0" fontId="11" fillId="0" borderId="30" xfId="0" applyFont="1" applyBorder="1" applyProtection="1">
      <protection locked="0"/>
    </xf>
    <xf numFmtId="166" fontId="11" fillId="0" borderId="30" xfId="0" applyNumberFormat="1" applyFont="1" applyBorder="1" applyProtection="1">
      <protection locked="0"/>
    </xf>
    <xf numFmtId="166" fontId="3" fillId="10" borderId="61" xfId="0" applyNumberFormat="1" applyFont="1" applyFill="1" applyBorder="1" applyAlignment="1" applyProtection="1">
      <alignment horizontal="center"/>
      <protection locked="0"/>
    </xf>
    <xf numFmtId="0" fontId="11" fillId="0" borderId="30" xfId="0" applyFont="1" applyBorder="1" applyAlignment="1" applyProtection="1">
      <alignment wrapText="1"/>
      <protection locked="0"/>
    </xf>
    <xf numFmtId="166" fontId="3" fillId="10" borderId="62" xfId="0" applyNumberFormat="1" applyFont="1" applyFill="1" applyBorder="1" applyAlignment="1" applyProtection="1">
      <alignment horizontal="center"/>
      <protection locked="0"/>
    </xf>
    <xf numFmtId="166" fontId="3" fillId="0" borderId="53" xfId="0" applyNumberFormat="1" applyFont="1" applyBorder="1" applyAlignment="1" applyProtection="1">
      <alignment horizontal="center"/>
      <protection locked="0"/>
    </xf>
    <xf numFmtId="0" fontId="11" fillId="0" borderId="10" xfId="0" applyFont="1" applyBorder="1" applyProtection="1">
      <protection locked="0"/>
    </xf>
    <xf numFmtId="0" fontId="9" fillId="15" borderId="1" xfId="0" applyFont="1" applyFill="1" applyBorder="1" applyAlignment="1" applyProtection="1">
      <alignment horizontal="center" vertical="center"/>
      <protection locked="0"/>
    </xf>
    <xf numFmtId="0" fontId="9" fillId="15" borderId="2" xfId="0" applyFont="1" applyFill="1" applyBorder="1" applyAlignment="1" applyProtection="1">
      <alignment horizontal="center" vertical="center"/>
      <protection locked="0"/>
    </xf>
    <xf numFmtId="164" fontId="11" fillId="10" borderId="29" xfId="0" applyNumberFormat="1" applyFont="1" applyFill="1" applyBorder="1" applyAlignment="1" applyProtection="1">
      <alignment horizontal="center"/>
      <protection locked="0"/>
    </xf>
    <xf numFmtId="0" fontId="11" fillId="10" borderId="8" xfId="0" applyFont="1" applyFill="1" applyBorder="1" applyAlignment="1" applyProtection="1">
      <alignment horizontal="center"/>
      <protection locked="0"/>
    </xf>
    <xf numFmtId="164" fontId="11" fillId="10" borderId="5" xfId="0" applyNumberFormat="1" applyFont="1" applyFill="1" applyBorder="1" applyAlignment="1" applyProtection="1">
      <alignment horizontal="center"/>
      <protection locked="0"/>
    </xf>
    <xf numFmtId="0" fontId="11" fillId="10" borderId="6" xfId="0" applyFont="1" applyFill="1" applyBorder="1" applyAlignment="1" applyProtection="1">
      <alignment horizontal="center"/>
      <protection locked="0"/>
    </xf>
    <xf numFmtId="0" fontId="1" fillId="2" borderId="22" xfId="0" applyFont="1" applyFill="1" applyBorder="1" applyAlignment="1" applyProtection="1">
      <alignment horizontal="center" vertical="center"/>
    </xf>
    <xf numFmtId="0" fontId="32" fillId="0" borderId="24" xfId="0" applyFont="1" applyBorder="1" applyAlignment="1" applyProtection="1">
      <alignment horizontal="center" vertical="center"/>
    </xf>
    <xf numFmtId="0" fontId="15" fillId="8" borderId="18" xfId="0" applyFont="1" applyFill="1" applyBorder="1" applyAlignment="1" applyProtection="1">
      <alignment horizontal="center" vertical="center"/>
    </xf>
    <xf numFmtId="0" fontId="34" fillId="8" borderId="19" xfId="0" applyFont="1" applyFill="1" applyBorder="1" applyAlignment="1" applyProtection="1">
      <alignment horizontal="center" vertical="center"/>
    </xf>
    <xf numFmtId="0" fontId="34" fillId="8" borderId="20" xfId="0" applyFont="1" applyFill="1" applyBorder="1" applyAlignment="1" applyProtection="1">
      <alignment horizontal="center" vertical="center"/>
    </xf>
    <xf numFmtId="0" fontId="15" fillId="17" borderId="18" xfId="0" applyFont="1" applyFill="1" applyBorder="1" applyAlignment="1" applyProtection="1">
      <alignment horizontal="center" vertical="center"/>
    </xf>
    <xf numFmtId="0" fontId="34" fillId="17" borderId="19" xfId="0" applyFont="1" applyFill="1" applyBorder="1" applyAlignment="1">
      <alignment horizontal="center" vertical="center"/>
    </xf>
    <xf numFmtId="0" fontId="34" fillId="17" borderId="20" xfId="0" applyFont="1" applyFill="1" applyBorder="1" applyAlignment="1">
      <alignment horizontal="center" vertical="center"/>
    </xf>
    <xf numFmtId="0" fontId="16" fillId="4" borderId="18" xfId="0" applyFont="1" applyFill="1" applyBorder="1" applyAlignment="1" applyProtection="1">
      <alignment horizontal="center" vertical="center"/>
    </xf>
    <xf numFmtId="0" fontId="0" fillId="0" borderId="19" xfId="0" applyBorder="1" applyAlignment="1" applyProtection="1">
      <alignment horizontal="center" vertical="center"/>
    </xf>
    <xf numFmtId="0" fontId="0" fillId="0" borderId="20" xfId="0" applyBorder="1" applyAlignment="1" applyProtection="1">
      <alignment horizontal="center" vertical="center"/>
    </xf>
    <xf numFmtId="0" fontId="14" fillId="0" borderId="19" xfId="0" applyFont="1" applyBorder="1" applyAlignment="1" applyProtection="1">
      <alignment horizontal="center" vertical="center"/>
    </xf>
    <xf numFmtId="0" fontId="14" fillId="0" borderId="20" xfId="0" applyFont="1" applyBorder="1" applyAlignment="1" applyProtection="1">
      <alignment horizontal="center" vertical="center"/>
    </xf>
    <xf numFmtId="0" fontId="34" fillId="17" borderId="19" xfId="0" applyFont="1" applyFill="1" applyBorder="1" applyAlignment="1" applyProtection="1">
      <alignment horizontal="center" vertical="center"/>
    </xf>
    <xf numFmtId="0" fontId="34" fillId="17" borderId="20" xfId="0" applyFont="1" applyFill="1" applyBorder="1" applyAlignment="1" applyProtection="1">
      <alignment horizontal="center" vertical="center"/>
    </xf>
    <xf numFmtId="0" fontId="15" fillId="10" borderId="18" xfId="0" applyFont="1" applyFill="1" applyBorder="1" applyAlignment="1">
      <alignment horizontal="center" vertical="center"/>
    </xf>
    <xf numFmtId="0" fontId="34" fillId="10" borderId="19" xfId="0" applyFont="1" applyFill="1" applyBorder="1" applyAlignment="1">
      <alignment horizontal="center" vertical="center"/>
    </xf>
    <xf numFmtId="0" fontId="34" fillId="10" borderId="20" xfId="0" applyFont="1" applyFill="1" applyBorder="1" applyAlignment="1">
      <alignment horizontal="center" vertical="center"/>
    </xf>
    <xf numFmtId="0" fontId="6" fillId="3" borderId="33"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xf>
    <xf numFmtId="0" fontId="30" fillId="0" borderId="34" xfId="0" applyFont="1" applyBorder="1" applyAlignment="1" applyProtection="1">
      <alignment horizontal="center" vertical="center"/>
    </xf>
    <xf numFmtId="0" fontId="6" fillId="3" borderId="32" xfId="0" applyFont="1" applyFill="1" applyBorder="1" applyAlignment="1" applyProtection="1">
      <alignment horizontal="center" vertical="center"/>
    </xf>
    <xf numFmtId="0" fontId="0" fillId="3" borderId="5" xfId="0" applyFill="1" applyBorder="1" applyAlignment="1" applyProtection="1">
      <alignment horizontal="center" vertical="center"/>
    </xf>
    <xf numFmtId="0" fontId="6" fillId="3" borderId="37" xfId="0" applyFont="1" applyFill="1" applyBorder="1" applyAlignment="1" applyProtection="1">
      <alignment horizontal="center" vertical="center"/>
    </xf>
    <xf numFmtId="0" fontId="0" fillId="3" borderId="5" xfId="0" applyFill="1" applyBorder="1" applyAlignment="1">
      <alignment horizontal="center" vertical="center"/>
    </xf>
    <xf numFmtId="0" fontId="6" fillId="6" borderId="38" xfId="0" applyFont="1" applyFill="1" applyBorder="1" applyAlignment="1" applyProtection="1">
      <alignment horizontal="center" vertical="center" wrapText="1"/>
    </xf>
    <xf numFmtId="0" fontId="6" fillId="6" borderId="6" xfId="0" applyFont="1" applyFill="1" applyBorder="1" applyAlignment="1" applyProtection="1">
      <alignment horizontal="center" vertical="center" wrapText="1"/>
    </xf>
    <xf numFmtId="0" fontId="6" fillId="5" borderId="38"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6" fillId="5" borderId="39"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32" fillId="0" borderId="24"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6" fillId="4" borderId="18"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0" fillId="0" borderId="0" xfId="0" applyFont="1" applyBorder="1" applyAlignment="1" applyProtection="1">
      <alignment vertical="center" wrapText="1"/>
    </xf>
    <xf numFmtId="0" fontId="0" fillId="0" borderId="0" xfId="0" applyAlignment="1">
      <alignment vertical="center"/>
    </xf>
    <xf numFmtId="0" fontId="0" fillId="0" borderId="0" xfId="0" applyAlignment="1" applyProtection="1">
      <alignment vertical="center"/>
    </xf>
    <xf numFmtId="0" fontId="6" fillId="6" borderId="2" xfId="0" applyFont="1" applyFill="1" applyBorder="1" applyAlignment="1" applyProtection="1">
      <alignment horizontal="center" vertical="center" wrapText="1"/>
    </xf>
    <xf numFmtId="0" fontId="6" fillId="5" borderId="2" xfId="0" applyFont="1" applyFill="1" applyBorder="1" applyAlignment="1" applyProtection="1">
      <alignment horizontal="center" vertical="center" wrapText="1"/>
    </xf>
    <xf numFmtId="0" fontId="6" fillId="5" borderId="36"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xf>
    <xf numFmtId="0" fontId="30" fillId="0" borderId="4" xfId="0" applyFont="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6" fillId="3" borderId="11"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xf>
    <xf numFmtId="0" fontId="27" fillId="8" borderId="23" xfId="1" applyFont="1" applyFill="1" applyBorder="1" applyAlignment="1" applyProtection="1">
      <alignment horizontal="center" vertical="center"/>
    </xf>
    <xf numFmtId="0" fontId="32" fillId="8" borderId="25" xfId="0" applyFont="1" applyFill="1" applyBorder="1" applyAlignment="1">
      <alignment horizontal="center" vertical="center"/>
    </xf>
    <xf numFmtId="165" fontId="1" fillId="15" borderId="22" xfId="0" applyNumberFormat="1" applyFont="1" applyFill="1" applyBorder="1" applyAlignment="1" applyProtection="1">
      <alignment horizontal="center" vertical="center"/>
    </xf>
    <xf numFmtId="0" fontId="32" fillId="15" borderId="23" xfId="0" applyFont="1" applyFill="1" applyBorder="1" applyAlignment="1">
      <alignment horizontal="center" vertical="center"/>
    </xf>
    <xf numFmtId="0" fontId="15" fillId="8" borderId="18" xfId="0" applyFont="1" applyFill="1" applyBorder="1" applyAlignment="1">
      <alignment horizontal="center" vertical="center"/>
    </xf>
    <xf numFmtId="0" fontId="34" fillId="8" borderId="19" xfId="0" applyFont="1" applyFill="1" applyBorder="1" applyAlignment="1">
      <alignment horizontal="center" vertical="center"/>
    </xf>
    <xf numFmtId="0" fontId="35" fillId="0" borderId="20" xfId="0" applyFont="1" applyBorder="1" applyAlignment="1">
      <alignment horizontal="center" vertical="center"/>
    </xf>
    <xf numFmtId="0" fontId="35" fillId="0" borderId="19" xfId="0" applyFont="1" applyBorder="1" applyAlignment="1">
      <alignment horizontal="center" vertical="center"/>
    </xf>
    <xf numFmtId="0" fontId="6" fillId="3" borderId="42" xfId="0" applyFont="1" applyFill="1" applyBorder="1" applyAlignment="1" applyProtection="1">
      <alignment horizontal="center" vertical="center"/>
    </xf>
    <xf numFmtId="0" fontId="6" fillId="3" borderId="43" xfId="0" applyFont="1" applyFill="1" applyBorder="1" applyAlignment="1" applyProtection="1">
      <alignment horizontal="center" vertical="center"/>
    </xf>
    <xf numFmtId="0" fontId="11" fillId="0" borderId="0" xfId="0" applyFont="1" applyBorder="1" applyAlignment="1" applyProtection="1">
      <alignment vertical="center" wrapText="1"/>
    </xf>
    <xf numFmtId="0" fontId="6" fillId="3" borderId="2" xfId="0" applyFont="1" applyFill="1" applyBorder="1" applyAlignment="1" applyProtection="1">
      <alignment horizontal="center" vertical="center"/>
    </xf>
    <xf numFmtId="0" fontId="0" fillId="3" borderId="6" xfId="0" applyFill="1" applyBorder="1" applyAlignment="1" applyProtection="1">
      <alignment horizontal="center" vertical="center"/>
    </xf>
    <xf numFmtId="0" fontId="30" fillId="0" borderId="15" xfId="0" applyFont="1" applyBorder="1" applyAlignment="1" applyProtection="1">
      <alignment horizontal="center" vertical="center"/>
    </xf>
    <xf numFmtId="0" fontId="6" fillId="6" borderId="36" xfId="0" applyFont="1" applyFill="1" applyBorder="1" applyAlignment="1" applyProtection="1">
      <alignment horizontal="center" vertical="center" wrapText="1"/>
    </xf>
    <xf numFmtId="0" fontId="6" fillId="6" borderId="10" xfId="0" applyFont="1" applyFill="1" applyBorder="1" applyAlignment="1" applyProtection="1">
      <alignment horizontal="center" vertical="center" wrapText="1"/>
    </xf>
    <xf numFmtId="0" fontId="6" fillId="3" borderId="44" xfId="0" applyFont="1" applyFill="1" applyBorder="1" applyAlignment="1" applyProtection="1">
      <alignment horizontal="center" vertical="center" wrapText="1"/>
    </xf>
    <xf numFmtId="0" fontId="6" fillId="3" borderId="45" xfId="0" applyFont="1" applyFill="1" applyBorder="1" applyAlignment="1" applyProtection="1">
      <alignment horizontal="center" vertical="center" wrapText="1"/>
    </xf>
    <xf numFmtId="0" fontId="2" fillId="16" borderId="18" xfId="0" applyFont="1" applyFill="1" applyBorder="1" applyAlignment="1" applyProtection="1">
      <alignment horizontal="center" vertical="center"/>
    </xf>
    <xf numFmtId="0" fontId="0" fillId="8" borderId="19" xfId="0" applyFill="1" applyBorder="1" applyAlignment="1" applyProtection="1">
      <alignment vertical="center"/>
    </xf>
    <xf numFmtId="0" fontId="0" fillId="8" borderId="20" xfId="0" applyFill="1" applyBorder="1" applyAlignment="1" applyProtection="1">
      <alignment vertical="center"/>
    </xf>
    <xf numFmtId="0" fontId="5" fillId="2" borderId="22" xfId="0" applyFont="1" applyFill="1" applyBorder="1" applyAlignment="1" applyProtection="1">
      <alignment horizontal="center" vertical="center"/>
    </xf>
    <xf numFmtId="0" fontId="0" fillId="0" borderId="25" xfId="0" applyBorder="1" applyAlignment="1">
      <alignment horizontal="center" vertical="center"/>
    </xf>
    <xf numFmtId="165" fontId="1" fillId="15" borderId="46" xfId="0" applyNumberFormat="1" applyFont="1" applyFill="1" applyBorder="1" applyAlignment="1" applyProtection="1">
      <alignment horizontal="center" vertical="center"/>
    </xf>
    <xf numFmtId="0" fontId="0" fillId="0" borderId="40" xfId="0" applyBorder="1" applyAlignment="1" applyProtection="1">
      <alignment horizontal="center"/>
    </xf>
    <xf numFmtId="0" fontId="0" fillId="0" borderId="4" xfId="0" applyBorder="1" applyAlignment="1" applyProtection="1">
      <alignment horizontal="center"/>
    </xf>
    <xf numFmtId="0" fontId="0" fillId="0" borderId="25" xfId="0" applyBorder="1" applyAlignment="1" applyProtection="1">
      <alignment horizontal="center" vertical="center"/>
    </xf>
    <xf numFmtId="165" fontId="6" fillId="8" borderId="63" xfId="0" applyNumberFormat="1" applyFont="1" applyFill="1" applyBorder="1" applyAlignment="1" applyProtection="1">
      <alignment horizontal="center" vertical="center" wrapText="1"/>
    </xf>
    <xf numFmtId="0" fontId="0" fillId="0" borderId="64" xfId="0" applyFont="1" applyBorder="1" applyAlignment="1" applyProtection="1">
      <alignment horizontal="center" wrapText="1"/>
    </xf>
    <xf numFmtId="0" fontId="0" fillId="0" borderId="65" xfId="0" applyFont="1" applyBorder="1" applyAlignment="1" applyProtection="1">
      <alignment horizontal="center" wrapText="1"/>
    </xf>
    <xf numFmtId="165" fontId="6" fillId="8" borderId="47" xfId="0" applyNumberFormat="1" applyFont="1" applyFill="1" applyBorder="1" applyAlignment="1" applyProtection="1">
      <alignment horizontal="center" vertical="center" wrapText="1"/>
    </xf>
    <xf numFmtId="0" fontId="0" fillId="0" borderId="41" xfId="0" applyFont="1" applyBorder="1" applyAlignment="1" applyProtection="1">
      <alignment horizontal="center" wrapText="1"/>
    </xf>
    <xf numFmtId="0" fontId="0" fillId="0" borderId="48" xfId="0" applyFont="1" applyBorder="1" applyAlignment="1" applyProtection="1">
      <alignment horizontal="center" wrapText="1"/>
    </xf>
    <xf numFmtId="165" fontId="1" fillId="15" borderId="18" xfId="0" applyNumberFormat="1" applyFont="1" applyFill="1" applyBorder="1" applyAlignment="1" applyProtection="1">
      <alignment horizontal="center" vertical="center"/>
    </xf>
    <xf numFmtId="0" fontId="0" fillId="0" borderId="66" xfId="0" applyBorder="1" applyAlignment="1">
      <alignment horizontal="center" vertical="center"/>
    </xf>
    <xf numFmtId="0" fontId="32" fillId="8" borderId="24" xfId="0" applyFont="1" applyFill="1" applyBorder="1" applyAlignment="1">
      <alignment horizontal="center" vertical="center"/>
    </xf>
    <xf numFmtId="0" fontId="0" fillId="8" borderId="19" xfId="0" applyFill="1" applyBorder="1" applyAlignment="1">
      <alignment horizontal="center" vertical="center"/>
    </xf>
    <xf numFmtId="0" fontId="0" fillId="8" borderId="20" xfId="0" applyFill="1" applyBorder="1" applyAlignment="1">
      <alignment horizontal="center" vertical="center"/>
    </xf>
    <xf numFmtId="0" fontId="8" fillId="8" borderId="1" xfId="0" applyFont="1" applyFill="1" applyBorder="1" applyAlignment="1">
      <alignment horizontal="center"/>
    </xf>
    <xf numFmtId="0" fontId="8" fillId="8" borderId="2" xfId="0" applyFont="1" applyFill="1" applyBorder="1" applyAlignment="1">
      <alignment horizontal="center"/>
    </xf>
    <xf numFmtId="0" fontId="8" fillId="8" borderId="36" xfId="0" applyFont="1" applyFill="1" applyBorder="1" applyAlignment="1">
      <alignment horizontal="center"/>
    </xf>
    <xf numFmtId="0" fontId="8" fillId="8" borderId="59" xfId="0" applyFont="1" applyFill="1" applyBorder="1" applyAlignment="1">
      <alignment horizontal="center" vertical="center"/>
    </xf>
    <xf numFmtId="0" fontId="8" fillId="8" borderId="60" xfId="0" applyFont="1" applyFill="1" applyBorder="1" applyAlignment="1">
      <alignment horizontal="center" vertical="center"/>
    </xf>
    <xf numFmtId="0" fontId="26" fillId="0" borderId="0" xfId="0" applyFont="1" applyAlignment="1">
      <alignment wrapText="1"/>
    </xf>
    <xf numFmtId="0" fontId="2" fillId="16" borderId="18" xfId="0" applyFont="1" applyFill="1" applyBorder="1" applyAlignment="1" applyProtection="1">
      <alignment horizontal="center" vertical="center"/>
      <protection locked="0"/>
    </xf>
    <xf numFmtId="0" fontId="0" fillId="8" borderId="19" xfId="0" applyFill="1" applyBorder="1" applyAlignment="1">
      <alignment vertical="center"/>
    </xf>
    <xf numFmtId="0" fontId="0" fillId="8" borderId="20" xfId="0" applyFill="1" applyBorder="1" applyAlignment="1">
      <alignment vertical="center"/>
    </xf>
    <xf numFmtId="0" fontId="38" fillId="15" borderId="22" xfId="0" applyFont="1" applyFill="1" applyBorder="1" applyAlignment="1">
      <alignment horizontal="center" vertical="center"/>
    </xf>
    <xf numFmtId="0" fontId="38" fillId="15" borderId="23" xfId="0" applyFont="1" applyFill="1" applyBorder="1" applyAlignment="1">
      <alignment horizontal="center" vertical="center"/>
    </xf>
    <xf numFmtId="0" fontId="10" fillId="2" borderId="22" xfId="0" applyFont="1" applyFill="1" applyBorder="1" applyAlignment="1" applyProtection="1">
      <alignment horizontal="center" vertical="center"/>
    </xf>
    <xf numFmtId="0" fontId="0" fillId="0" borderId="25" xfId="0" applyFont="1" applyBorder="1" applyAlignment="1">
      <alignment horizontal="center" vertical="center"/>
    </xf>
    <xf numFmtId="0" fontId="14" fillId="15" borderId="22" xfId="0" applyFont="1" applyFill="1" applyBorder="1" applyAlignment="1">
      <alignment horizontal="center" vertical="center"/>
    </xf>
    <xf numFmtId="0" fontId="14" fillId="15" borderId="23" xfId="0" applyFont="1" applyFill="1" applyBorder="1" applyAlignment="1">
      <alignment horizontal="center" vertical="center"/>
    </xf>
    <xf numFmtId="0" fontId="2" fillId="19" borderId="18" xfId="0" applyFont="1" applyFill="1" applyBorder="1" applyAlignment="1" applyProtection="1">
      <alignment horizontal="center" vertical="center"/>
      <protection locked="0"/>
    </xf>
    <xf numFmtId="0" fontId="0" fillId="20" borderId="19" xfId="0" applyFill="1" applyBorder="1" applyAlignment="1">
      <alignment vertical="center"/>
    </xf>
    <xf numFmtId="0" fontId="0" fillId="20" borderId="20" xfId="0" applyFill="1" applyBorder="1" applyAlignment="1">
      <alignment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000000"/>
      <color rgb="FFFFFF99"/>
      <color rgb="FFFFFFCC"/>
      <color rgb="FFCC0099"/>
      <color rgb="FF003399"/>
      <color rgb="FF669900"/>
      <color rgb="FF009900"/>
      <color rgb="FF003300"/>
      <color rgb="FF3366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Precision Number PNp</a:t>
            </a:r>
          </a:p>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Panel : p , Attribute : fruity</a:t>
            </a:r>
          </a:p>
        </c:rich>
      </c:tx>
      <c:layout>
        <c:manualLayout>
          <c:xMode val="edge"/>
          <c:yMode val="edge"/>
          <c:x val="0.18152097734711628"/>
          <c:y val="2.3354484864796705E-2"/>
        </c:manualLayout>
      </c:layout>
      <c:overlay val="0"/>
      <c:spPr>
        <a:noFill/>
        <a:ln w="25400">
          <a:noFill/>
        </a:ln>
      </c:spPr>
    </c:title>
    <c:autoTitleDeleted val="0"/>
    <c:plotArea>
      <c:layout>
        <c:manualLayout>
          <c:layoutTarget val="inner"/>
          <c:xMode val="edge"/>
          <c:yMode val="edge"/>
          <c:x val="0.12845849802371542"/>
          <c:y val="0.16741094863142109"/>
          <c:w val="0.84504832335745206"/>
          <c:h val="0.5050406879056436"/>
        </c:manualLayout>
      </c:layout>
      <c:scatterChart>
        <c:scatterStyle val="lineMarker"/>
        <c:varyColors val="0"/>
        <c:ser>
          <c:idx val="0"/>
          <c:order val="0"/>
          <c:tx>
            <c:strRef>
              <c:f>'1a PANEL CHART PN'!$E$10</c:f>
              <c:strCache>
                <c:ptCount val="1"/>
                <c:pt idx="0">
                  <c:v>PNp fruity  </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'1a PANEL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PANEL CHART PN'!$E$11:$E$52</c:f>
              <c:numCache>
                <c:formatCode>0.00</c:formatCode>
                <c:ptCount val="42"/>
                <c:pt idx="0">
                  <c:v>3.9999999999999716E-2</c:v>
                </c:pt>
                <c:pt idx="1">
                  <c:v>4.000000000000007E-2</c:v>
                </c:pt>
                <c:pt idx="2">
                  <c:v>0</c:v>
                </c:pt>
                <c:pt idx="3">
                  <c:v>1.0000000000000018E-2</c:v>
                </c:pt>
                <c:pt idx="4">
                  <c:v>4.000000000000007E-2</c:v>
                </c:pt>
                <c:pt idx="5">
                  <c:v>4.000000000000007E-2</c:v>
                </c:pt>
                <c:pt idx="6">
                  <c:v>4.000000000000007E-2</c:v>
                </c:pt>
                <c:pt idx="7">
                  <c:v>3.9999999999999897E-2</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676B-480E-A285-A54B70F3D808}"/>
            </c:ext>
          </c:extLst>
        </c:ser>
        <c:ser>
          <c:idx val="1"/>
          <c:order val="1"/>
          <c:tx>
            <c:strRef>
              <c:f>'1a PANEL CHART PN'!$T$10</c:f>
              <c:strCache>
                <c:ptCount val="1"/>
                <c:pt idx="0">
                  <c:v>warning limit</c:v>
                </c:pt>
              </c:strCache>
            </c:strRef>
          </c:tx>
          <c:spPr>
            <a:ln w="25400">
              <a:solidFill>
                <a:srgbClr val="008000"/>
              </a:solidFill>
              <a:prstDash val="lgDashDot"/>
            </a:ln>
          </c:spPr>
          <c:marker>
            <c:symbol val="dash"/>
            <c:size val="2"/>
            <c:spPr>
              <a:noFill/>
              <a:ln>
                <a:solidFill>
                  <a:srgbClr val="008000"/>
                </a:solidFill>
                <a:prstDash val="solid"/>
              </a:ln>
            </c:spPr>
          </c:marker>
          <c:xVal>
            <c:numRef>
              <c:f>'1a PANEL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PANEL CHART PN'!$T$11:$T$52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1"/>
          <c:extLst>
            <c:ext xmlns:c16="http://schemas.microsoft.com/office/drawing/2014/chart" uri="{C3380CC4-5D6E-409C-BE32-E72D297353CC}">
              <c16:uniqueId val="{00000001-676B-480E-A285-A54B70F3D808}"/>
            </c:ext>
          </c:extLst>
        </c:ser>
        <c:ser>
          <c:idx val="2"/>
          <c:order val="2"/>
          <c:tx>
            <c:strRef>
              <c:f>'1a PANEL CHART PN'!$U$10</c:f>
              <c:strCache>
                <c:ptCount val="1"/>
                <c:pt idx="0">
                  <c:v>action limit</c:v>
                </c:pt>
              </c:strCache>
            </c:strRef>
          </c:tx>
          <c:spPr>
            <a:ln w="38100">
              <a:solidFill>
                <a:srgbClr val="FF0000"/>
              </a:solidFill>
              <a:prstDash val="solid"/>
            </a:ln>
          </c:spPr>
          <c:marker>
            <c:symbol val="dash"/>
            <c:size val="2"/>
            <c:spPr>
              <a:noFill/>
              <a:ln>
                <a:solidFill>
                  <a:srgbClr val="FF0000"/>
                </a:solidFill>
                <a:prstDash val="solid"/>
              </a:ln>
            </c:spPr>
          </c:marker>
          <c:xVal>
            <c:numRef>
              <c:f>'1a PANEL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PANEL CHART PN'!$U$11:$U$52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2-676B-480E-A285-A54B70F3D808}"/>
            </c:ext>
          </c:extLst>
        </c:ser>
        <c:dLbls>
          <c:showLegendKey val="0"/>
          <c:showVal val="0"/>
          <c:showCatName val="0"/>
          <c:showSerName val="0"/>
          <c:showPercent val="0"/>
          <c:showBubbleSize val="0"/>
        </c:dLbls>
        <c:axId val="-2132598544"/>
        <c:axId val="-2132602896"/>
      </c:scatterChart>
      <c:valAx>
        <c:axId val="-2132598544"/>
        <c:scaling>
          <c:orientation val="minMax"/>
          <c:max val="42"/>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2132602896"/>
        <c:crossesAt val="0"/>
        <c:crossBetween val="midCat"/>
        <c:majorUnit val="1"/>
        <c:minorUnit val="1"/>
      </c:valAx>
      <c:valAx>
        <c:axId val="-2132602896"/>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PRECISION NUMBER </a:t>
                </a:r>
              </a:p>
            </c:rich>
          </c:tx>
          <c:layout>
            <c:manualLayout>
              <c:xMode val="edge"/>
              <c:yMode val="edge"/>
              <c:x val="9.881422924901186E-3"/>
              <c:y val="0.3571432463981044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32598544"/>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5400">
              <a:solidFill>
                <a:srgbClr val="0000FF"/>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0-4D37-4F03-A2B4-B725912CE1B7}"/>
            </c:ext>
          </c:extLst>
        </c:ser>
        <c:ser>
          <c:idx val="1"/>
          <c:order val="1"/>
          <c:spPr>
            <a:ln w="38100">
              <a:solidFill>
                <a:srgbClr val="FF0000"/>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1-4D37-4F03-A2B4-B725912CE1B7}"/>
            </c:ext>
          </c:extLst>
        </c:ser>
        <c:dLbls>
          <c:showLegendKey val="0"/>
          <c:showVal val="0"/>
          <c:showCatName val="0"/>
          <c:showSerName val="0"/>
          <c:showPercent val="0"/>
          <c:showBubbleSize val="0"/>
        </c:dLbls>
        <c:axId val="-1754437072"/>
        <c:axId val="-1754444688"/>
      </c:scatterChart>
      <c:valAx>
        <c:axId val="-1754437072"/>
        <c:scaling>
          <c:orientation val="minMax"/>
          <c:max val="40"/>
          <c:min val="1"/>
        </c:scaling>
        <c:delete val="0"/>
        <c:axPos val="b"/>
        <c:majorGridlines>
          <c:spPr>
            <a:ln w="3175">
              <a:solidFill>
                <a:srgbClr val="808080"/>
              </a:solidFill>
              <a:prstDash val="solid"/>
            </a:ln>
          </c:spPr>
        </c:majorGridlines>
        <c:title>
          <c:tx>
            <c:rich>
              <a:bodyPr rot="-5400000" vert="horz"/>
              <a:lstStyle/>
              <a:p>
                <a:pPr algn="ctr">
                  <a:defRPr sz="1000" b="0" i="0" u="none" strike="noStrike" baseline="0">
                    <a:solidFill>
                      <a:srgbClr val="000000"/>
                    </a:solidFill>
                    <a:latin typeface="Arial"/>
                    <a:ea typeface="Arial"/>
                    <a:cs typeface="Arial"/>
                  </a:defRPr>
                </a:pPr>
                <a:r>
                  <a:rPr lang="el-GR"/>
                  <a:t>Αριθμός Δείγματος</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54444688"/>
        <c:crosses val="autoZero"/>
        <c:crossBetween val="midCat"/>
        <c:majorUnit val="1"/>
      </c:valAx>
      <c:valAx>
        <c:axId val="-1754444688"/>
        <c:scaling>
          <c:orientation val="minMax"/>
          <c:max val="0.105"/>
          <c:min val="0"/>
        </c:scaling>
        <c:delete val="0"/>
        <c:axPos val="l"/>
        <c:majorGridlines>
          <c:spPr>
            <a:ln w="3175">
              <a:solidFill>
                <a:srgbClr val="80808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54437072"/>
        <c:crosses val="autoZero"/>
        <c:crossBetween val="midCat"/>
        <c:majorUnit val="0.01"/>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4" l="0.43" r="0.55000000000000004" t="0.38" header="0.26" footer="0.28999999999999998"/>
    <c:pageSetup paperSize="9" orientation="landscape" horizontalDpi="0" verticalDpi="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l-GR"/>
              <a:t>ΜETHOD : Organoleptic evaluation of virgin olive oils  </a:t>
            </a:r>
          </a:p>
          <a:p>
            <a:pPr>
              <a:defRPr/>
            </a:pPr>
            <a:r>
              <a:rPr lang="el-GR"/>
              <a:t>Internal quality control   -  chart of mean value</a:t>
            </a:r>
          </a:p>
          <a:p>
            <a:pPr>
              <a:defRPr/>
            </a:pPr>
            <a:r>
              <a:rPr lang="el-GR"/>
              <a:t>Category : EXTRA,  FRUITY &gt;0</a:t>
            </a:r>
            <a:r>
              <a:rPr lang="en-US"/>
              <a:t>.0</a:t>
            </a:r>
            <a:r>
              <a:rPr lang="el-GR"/>
              <a:t>  και  DEFECT=0</a:t>
            </a:r>
            <a:r>
              <a:rPr lang="en-US"/>
              <a:t>.0</a:t>
            </a:r>
            <a:endParaRPr lang="el-GR"/>
          </a:p>
        </c:rich>
      </c:tx>
      <c:layout>
        <c:manualLayout>
          <c:xMode val="edge"/>
          <c:yMode val="edge"/>
          <c:x val="0.25846920811727803"/>
          <c:y val="2.7696631671041121E-2"/>
        </c:manualLayout>
      </c:layout>
      <c:overlay val="0"/>
      <c:spPr>
        <a:noFill/>
        <a:ln w="25400">
          <a:noFill/>
        </a:ln>
      </c:spPr>
    </c:title>
    <c:autoTitleDeleted val="0"/>
    <c:plotArea>
      <c:layout>
        <c:manualLayout>
          <c:layoutTarget val="inner"/>
          <c:xMode val="edge"/>
          <c:yMode val="edge"/>
          <c:x val="0.10163111668757842"/>
          <c:y val="0.16034985422740525"/>
          <c:w val="0.72647427854454205"/>
          <c:h val="0.48396501457725949"/>
        </c:manualLayout>
      </c:layout>
      <c:scatterChart>
        <c:scatterStyle val="smoothMarker"/>
        <c:varyColors val="0"/>
        <c:ser>
          <c:idx val="0"/>
          <c:order val="0"/>
          <c:tx>
            <c:strRef>
              <c:f>'3 X CHART EVOO'!$D$10</c:f>
              <c:strCache>
                <c:ptCount val="1"/>
                <c:pt idx="0">
                  <c:v>Me fruity</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'3 X CHART EVOO'!$C$11:$C$50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EVOO'!$D$11:$D$50</c:f>
              <c:numCache>
                <c:formatCode>0.00</c:formatCode>
                <c:ptCount val="40"/>
                <c:pt idx="0">
                  <c:v>5.15</c:v>
                </c:pt>
                <c:pt idx="1">
                  <c:v>4.75</c:v>
                </c:pt>
                <c:pt idx="2">
                  <c:v>5.05</c:v>
                </c:pt>
                <c:pt idx="3">
                  <c:v>4.8499999999999996</c:v>
                </c:pt>
                <c:pt idx="4">
                  <c:v>5.0999999999999996</c:v>
                </c:pt>
                <c:pt idx="5">
                  <c:v>4.7</c:v>
                </c:pt>
              </c:numCache>
            </c:numRef>
          </c:yVal>
          <c:smooth val="1"/>
          <c:extLst>
            <c:ext xmlns:c16="http://schemas.microsoft.com/office/drawing/2014/chart" uri="{C3380CC4-5D6E-409C-BE32-E72D297353CC}">
              <c16:uniqueId val="{00000000-CCE8-4427-83EA-0C749733BEAB}"/>
            </c:ext>
          </c:extLst>
        </c:ser>
        <c:ser>
          <c:idx val="1"/>
          <c:order val="1"/>
          <c:tx>
            <c:strRef>
              <c:f>'3 X CHART EVOO'!$E$10</c:f>
              <c:strCache>
                <c:ptCount val="1"/>
                <c:pt idx="0">
                  <c:v>TMe-3SL</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'3 X CHART EVOO'!$C$11:$C$50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EVOO'!$E$11:$E$50</c:f>
              <c:numCache>
                <c:formatCode>0.00</c:formatCode>
                <c:ptCount val="40"/>
                <c:pt idx="0">
                  <c:v>3.6799999999999997</c:v>
                </c:pt>
                <c:pt idx="1">
                  <c:v>3.6799999999999997</c:v>
                </c:pt>
                <c:pt idx="2">
                  <c:v>3.6799999999999997</c:v>
                </c:pt>
                <c:pt idx="3">
                  <c:v>3.6799999999999997</c:v>
                </c:pt>
                <c:pt idx="4">
                  <c:v>3.6799999999999997</c:v>
                </c:pt>
                <c:pt idx="5">
                  <c:v>3.6799999999999997</c:v>
                </c:pt>
                <c:pt idx="6">
                  <c:v>3.6799999999999997</c:v>
                </c:pt>
                <c:pt idx="7">
                  <c:v>3.6799999999999997</c:v>
                </c:pt>
                <c:pt idx="8">
                  <c:v>3.6799999999999997</c:v>
                </c:pt>
                <c:pt idx="9">
                  <c:v>3.6799999999999997</c:v>
                </c:pt>
                <c:pt idx="10">
                  <c:v>3.6799999999999997</c:v>
                </c:pt>
                <c:pt idx="11">
                  <c:v>3.6799999999999997</c:v>
                </c:pt>
                <c:pt idx="12">
                  <c:v>3.6799999999999997</c:v>
                </c:pt>
                <c:pt idx="13">
                  <c:v>3.6799999999999997</c:v>
                </c:pt>
                <c:pt idx="14">
                  <c:v>3.6799999999999997</c:v>
                </c:pt>
                <c:pt idx="15">
                  <c:v>3.6799999999999997</c:v>
                </c:pt>
                <c:pt idx="16">
                  <c:v>3.6799999999999997</c:v>
                </c:pt>
                <c:pt idx="17">
                  <c:v>3.6799999999999997</c:v>
                </c:pt>
                <c:pt idx="18">
                  <c:v>3.6799999999999997</c:v>
                </c:pt>
                <c:pt idx="19">
                  <c:v>3.6799999999999997</c:v>
                </c:pt>
                <c:pt idx="20">
                  <c:v>3.6799999999999997</c:v>
                </c:pt>
                <c:pt idx="21">
                  <c:v>3.6799999999999997</c:v>
                </c:pt>
                <c:pt idx="22">
                  <c:v>3.6799999999999997</c:v>
                </c:pt>
                <c:pt idx="23">
                  <c:v>3.6799999999999997</c:v>
                </c:pt>
                <c:pt idx="24">
                  <c:v>3.6799999999999997</c:v>
                </c:pt>
                <c:pt idx="25">
                  <c:v>3.6799999999999997</c:v>
                </c:pt>
                <c:pt idx="26">
                  <c:v>3.6799999999999997</c:v>
                </c:pt>
                <c:pt idx="27">
                  <c:v>3.6799999999999997</c:v>
                </c:pt>
                <c:pt idx="28">
                  <c:v>3.6799999999999997</c:v>
                </c:pt>
                <c:pt idx="29">
                  <c:v>3.6799999999999997</c:v>
                </c:pt>
                <c:pt idx="30">
                  <c:v>3.6799999999999997</c:v>
                </c:pt>
                <c:pt idx="31">
                  <c:v>3.6799999999999997</c:v>
                </c:pt>
                <c:pt idx="32">
                  <c:v>3.6799999999999997</c:v>
                </c:pt>
                <c:pt idx="33">
                  <c:v>3.6799999999999997</c:v>
                </c:pt>
                <c:pt idx="34">
                  <c:v>3.6799999999999997</c:v>
                </c:pt>
                <c:pt idx="35">
                  <c:v>3.6799999999999997</c:v>
                </c:pt>
                <c:pt idx="36">
                  <c:v>3.6799999999999997</c:v>
                </c:pt>
                <c:pt idx="37">
                  <c:v>3.6799999999999997</c:v>
                </c:pt>
                <c:pt idx="38">
                  <c:v>3.6799999999999997</c:v>
                </c:pt>
                <c:pt idx="39">
                  <c:v>3.6799999999999997</c:v>
                </c:pt>
              </c:numCache>
            </c:numRef>
          </c:yVal>
          <c:smooth val="1"/>
          <c:extLst>
            <c:ext xmlns:c16="http://schemas.microsoft.com/office/drawing/2014/chart" uri="{C3380CC4-5D6E-409C-BE32-E72D297353CC}">
              <c16:uniqueId val="{00000001-CCE8-4427-83EA-0C749733BEAB}"/>
            </c:ext>
          </c:extLst>
        </c:ser>
        <c:ser>
          <c:idx val="2"/>
          <c:order val="2"/>
          <c:tx>
            <c:strRef>
              <c:f>'3 X CHART EVOO'!$F$10</c:f>
              <c:strCache>
                <c:ptCount val="1"/>
                <c:pt idx="0">
                  <c:v>TMe-2SL</c:v>
                </c:pt>
              </c:strCache>
            </c:strRef>
          </c:tx>
          <c:spPr>
            <a:ln w="25400">
              <a:solidFill>
                <a:srgbClr val="008000"/>
              </a:solidFill>
              <a:prstDash val="lgDashDotDot"/>
            </a:ln>
          </c:spPr>
          <c:marker>
            <c:symbol val="dash"/>
            <c:size val="2"/>
            <c:spPr>
              <a:solidFill>
                <a:srgbClr val="3366FF"/>
              </a:solidFill>
              <a:ln>
                <a:solidFill>
                  <a:srgbClr val="3366FF"/>
                </a:solidFill>
                <a:prstDash val="solid"/>
              </a:ln>
            </c:spPr>
          </c:marker>
          <c:xVal>
            <c:numRef>
              <c:f>'3 X CHART EVOO'!$C$11:$C$50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EVOO'!$F$11:$F$50</c:f>
              <c:numCache>
                <c:formatCode>0.00</c:formatCode>
                <c:ptCount val="40"/>
                <c:pt idx="0">
                  <c:v>4.12</c:v>
                </c:pt>
                <c:pt idx="1">
                  <c:v>4.12</c:v>
                </c:pt>
                <c:pt idx="2">
                  <c:v>4.12</c:v>
                </c:pt>
                <c:pt idx="3">
                  <c:v>4.12</c:v>
                </c:pt>
                <c:pt idx="4">
                  <c:v>4.12</c:v>
                </c:pt>
                <c:pt idx="5">
                  <c:v>4.12</c:v>
                </c:pt>
                <c:pt idx="6">
                  <c:v>4.12</c:v>
                </c:pt>
                <c:pt idx="7">
                  <c:v>4.12</c:v>
                </c:pt>
                <c:pt idx="8">
                  <c:v>4.12</c:v>
                </c:pt>
                <c:pt idx="9">
                  <c:v>4.12</c:v>
                </c:pt>
                <c:pt idx="10">
                  <c:v>4.12</c:v>
                </c:pt>
                <c:pt idx="11">
                  <c:v>4.12</c:v>
                </c:pt>
                <c:pt idx="12">
                  <c:v>4.12</c:v>
                </c:pt>
                <c:pt idx="13">
                  <c:v>4.12</c:v>
                </c:pt>
                <c:pt idx="14">
                  <c:v>4.12</c:v>
                </c:pt>
                <c:pt idx="15">
                  <c:v>4.12</c:v>
                </c:pt>
                <c:pt idx="16">
                  <c:v>4.12</c:v>
                </c:pt>
                <c:pt idx="17">
                  <c:v>4.12</c:v>
                </c:pt>
                <c:pt idx="18">
                  <c:v>4.12</c:v>
                </c:pt>
                <c:pt idx="19">
                  <c:v>4.12</c:v>
                </c:pt>
                <c:pt idx="20">
                  <c:v>4.12</c:v>
                </c:pt>
                <c:pt idx="21">
                  <c:v>4.12</c:v>
                </c:pt>
                <c:pt idx="22">
                  <c:v>4.12</c:v>
                </c:pt>
                <c:pt idx="23">
                  <c:v>4.12</c:v>
                </c:pt>
                <c:pt idx="24">
                  <c:v>4.12</c:v>
                </c:pt>
                <c:pt idx="25">
                  <c:v>4.12</c:v>
                </c:pt>
                <c:pt idx="26">
                  <c:v>4.12</c:v>
                </c:pt>
                <c:pt idx="27">
                  <c:v>4.12</c:v>
                </c:pt>
                <c:pt idx="28">
                  <c:v>4.12</c:v>
                </c:pt>
                <c:pt idx="29">
                  <c:v>4.12</c:v>
                </c:pt>
                <c:pt idx="30">
                  <c:v>4.12</c:v>
                </c:pt>
                <c:pt idx="31">
                  <c:v>4.12</c:v>
                </c:pt>
                <c:pt idx="32">
                  <c:v>4.12</c:v>
                </c:pt>
                <c:pt idx="33">
                  <c:v>4.12</c:v>
                </c:pt>
                <c:pt idx="34">
                  <c:v>4.12</c:v>
                </c:pt>
                <c:pt idx="35">
                  <c:v>4.12</c:v>
                </c:pt>
                <c:pt idx="36">
                  <c:v>4.12</c:v>
                </c:pt>
                <c:pt idx="37">
                  <c:v>4.12</c:v>
                </c:pt>
                <c:pt idx="38">
                  <c:v>4.12</c:v>
                </c:pt>
                <c:pt idx="39">
                  <c:v>4.12</c:v>
                </c:pt>
              </c:numCache>
            </c:numRef>
          </c:yVal>
          <c:smooth val="0"/>
          <c:extLst>
            <c:ext xmlns:c16="http://schemas.microsoft.com/office/drawing/2014/chart" uri="{C3380CC4-5D6E-409C-BE32-E72D297353CC}">
              <c16:uniqueId val="{00000002-CCE8-4427-83EA-0C749733BEAB}"/>
            </c:ext>
          </c:extLst>
        </c:ser>
        <c:ser>
          <c:idx val="3"/>
          <c:order val="3"/>
          <c:tx>
            <c:strRef>
              <c:f>'3 X CHART EVOO'!$G$10</c:f>
              <c:strCache>
                <c:ptCount val="1"/>
                <c:pt idx="0">
                  <c:v>TMe</c:v>
                </c:pt>
              </c:strCache>
            </c:strRef>
          </c:tx>
          <c:spPr>
            <a:ln w="25400">
              <a:solidFill>
                <a:srgbClr val="99CC00"/>
              </a:solidFill>
              <a:prstDash val="solid"/>
            </a:ln>
          </c:spPr>
          <c:marker>
            <c:symbol val="dash"/>
            <c:size val="2"/>
            <c:spPr>
              <a:solidFill>
                <a:srgbClr val="99CC00"/>
              </a:solidFill>
              <a:ln>
                <a:solidFill>
                  <a:srgbClr val="99CC00"/>
                </a:solidFill>
                <a:prstDash val="solid"/>
              </a:ln>
            </c:spPr>
          </c:marker>
          <c:xVal>
            <c:numRef>
              <c:f>'3 X CHART EVOO'!$C$11:$C$50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EVOO'!$G$11:$G$50</c:f>
              <c:numCache>
                <c:formatCode>0.00</c:formatCode>
                <c:ptCount val="40"/>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pt idx="25">
                  <c:v>5</c:v>
                </c:pt>
                <c:pt idx="26">
                  <c:v>5</c:v>
                </c:pt>
                <c:pt idx="27">
                  <c:v>5</c:v>
                </c:pt>
                <c:pt idx="28">
                  <c:v>5</c:v>
                </c:pt>
                <c:pt idx="29">
                  <c:v>5</c:v>
                </c:pt>
                <c:pt idx="30">
                  <c:v>5</c:v>
                </c:pt>
                <c:pt idx="31">
                  <c:v>5</c:v>
                </c:pt>
                <c:pt idx="32">
                  <c:v>5</c:v>
                </c:pt>
                <c:pt idx="33">
                  <c:v>5</c:v>
                </c:pt>
                <c:pt idx="34">
                  <c:v>5</c:v>
                </c:pt>
                <c:pt idx="35">
                  <c:v>5</c:v>
                </c:pt>
                <c:pt idx="36">
                  <c:v>5</c:v>
                </c:pt>
                <c:pt idx="37">
                  <c:v>5</c:v>
                </c:pt>
                <c:pt idx="38">
                  <c:v>5</c:v>
                </c:pt>
                <c:pt idx="39">
                  <c:v>5</c:v>
                </c:pt>
              </c:numCache>
            </c:numRef>
          </c:yVal>
          <c:smooth val="1"/>
          <c:extLst>
            <c:ext xmlns:c16="http://schemas.microsoft.com/office/drawing/2014/chart" uri="{C3380CC4-5D6E-409C-BE32-E72D297353CC}">
              <c16:uniqueId val="{00000003-CCE8-4427-83EA-0C749733BEAB}"/>
            </c:ext>
          </c:extLst>
        </c:ser>
        <c:ser>
          <c:idx val="4"/>
          <c:order val="4"/>
          <c:tx>
            <c:strRef>
              <c:f>'3 X CHART EVOO'!$H$10</c:f>
              <c:strCache>
                <c:ptCount val="1"/>
                <c:pt idx="0">
                  <c:v>TMe+2SL</c:v>
                </c:pt>
              </c:strCache>
            </c:strRef>
          </c:tx>
          <c:spPr>
            <a:ln w="25400">
              <a:solidFill>
                <a:srgbClr val="008000"/>
              </a:solidFill>
              <a:prstDash val="lgDashDotDot"/>
            </a:ln>
          </c:spPr>
          <c:marker>
            <c:symbol val="dash"/>
            <c:size val="2"/>
            <c:spPr>
              <a:solidFill>
                <a:srgbClr val="3366FF"/>
              </a:solidFill>
              <a:ln>
                <a:solidFill>
                  <a:srgbClr val="3366FF"/>
                </a:solidFill>
                <a:prstDash val="solid"/>
              </a:ln>
            </c:spPr>
          </c:marker>
          <c:xVal>
            <c:numRef>
              <c:f>'3 X CHART EVOO'!$C$11:$C$50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EVOO'!$H$11:$H$50</c:f>
              <c:numCache>
                <c:formatCode>0.00</c:formatCode>
                <c:ptCount val="40"/>
                <c:pt idx="0">
                  <c:v>5.88</c:v>
                </c:pt>
                <c:pt idx="1">
                  <c:v>5.88</c:v>
                </c:pt>
                <c:pt idx="2">
                  <c:v>5.88</c:v>
                </c:pt>
                <c:pt idx="3">
                  <c:v>5.88</c:v>
                </c:pt>
                <c:pt idx="4">
                  <c:v>5.88</c:v>
                </c:pt>
                <c:pt idx="5">
                  <c:v>5.88</c:v>
                </c:pt>
                <c:pt idx="6">
                  <c:v>5.88</c:v>
                </c:pt>
                <c:pt idx="7">
                  <c:v>5.88</c:v>
                </c:pt>
                <c:pt idx="8">
                  <c:v>5.88</c:v>
                </c:pt>
                <c:pt idx="9">
                  <c:v>5.88</c:v>
                </c:pt>
                <c:pt idx="10">
                  <c:v>5.88</c:v>
                </c:pt>
                <c:pt idx="11">
                  <c:v>5.88</c:v>
                </c:pt>
                <c:pt idx="12">
                  <c:v>5.88</c:v>
                </c:pt>
                <c:pt idx="13">
                  <c:v>5.88</c:v>
                </c:pt>
                <c:pt idx="14">
                  <c:v>5.88</c:v>
                </c:pt>
                <c:pt idx="15">
                  <c:v>5.88</c:v>
                </c:pt>
                <c:pt idx="16">
                  <c:v>5.88</c:v>
                </c:pt>
                <c:pt idx="17">
                  <c:v>5.88</c:v>
                </c:pt>
                <c:pt idx="18">
                  <c:v>5.88</c:v>
                </c:pt>
                <c:pt idx="19">
                  <c:v>5.88</c:v>
                </c:pt>
                <c:pt idx="20">
                  <c:v>5.88</c:v>
                </c:pt>
                <c:pt idx="21">
                  <c:v>5.88</c:v>
                </c:pt>
                <c:pt idx="22">
                  <c:v>5.88</c:v>
                </c:pt>
                <c:pt idx="23">
                  <c:v>5.88</c:v>
                </c:pt>
                <c:pt idx="24">
                  <c:v>5.88</c:v>
                </c:pt>
                <c:pt idx="25">
                  <c:v>5.88</c:v>
                </c:pt>
                <c:pt idx="26">
                  <c:v>5.88</c:v>
                </c:pt>
                <c:pt idx="27">
                  <c:v>5.88</c:v>
                </c:pt>
                <c:pt idx="28">
                  <c:v>5.88</c:v>
                </c:pt>
                <c:pt idx="29">
                  <c:v>5.88</c:v>
                </c:pt>
                <c:pt idx="30">
                  <c:v>5.88</c:v>
                </c:pt>
                <c:pt idx="31">
                  <c:v>5.88</c:v>
                </c:pt>
                <c:pt idx="32">
                  <c:v>5.88</c:v>
                </c:pt>
                <c:pt idx="33">
                  <c:v>5.88</c:v>
                </c:pt>
                <c:pt idx="34">
                  <c:v>5.88</c:v>
                </c:pt>
                <c:pt idx="35">
                  <c:v>5.88</c:v>
                </c:pt>
                <c:pt idx="36">
                  <c:v>5.88</c:v>
                </c:pt>
                <c:pt idx="37">
                  <c:v>5.88</c:v>
                </c:pt>
                <c:pt idx="38">
                  <c:v>5.88</c:v>
                </c:pt>
                <c:pt idx="39">
                  <c:v>5.88</c:v>
                </c:pt>
              </c:numCache>
            </c:numRef>
          </c:yVal>
          <c:smooth val="0"/>
          <c:extLst>
            <c:ext xmlns:c16="http://schemas.microsoft.com/office/drawing/2014/chart" uri="{C3380CC4-5D6E-409C-BE32-E72D297353CC}">
              <c16:uniqueId val="{00000004-CCE8-4427-83EA-0C749733BEAB}"/>
            </c:ext>
          </c:extLst>
        </c:ser>
        <c:ser>
          <c:idx val="5"/>
          <c:order val="5"/>
          <c:tx>
            <c:strRef>
              <c:f>'3 X CHART EVOO'!$I$10</c:f>
              <c:strCache>
                <c:ptCount val="1"/>
                <c:pt idx="0">
                  <c:v>TMe+3SL</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'3 X CHART EVOO'!$C$11:$C$50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EVOO'!$I$11:$I$50</c:f>
              <c:numCache>
                <c:formatCode>0.00</c:formatCode>
                <c:ptCount val="40"/>
                <c:pt idx="0">
                  <c:v>6.32</c:v>
                </c:pt>
                <c:pt idx="1">
                  <c:v>6.32</c:v>
                </c:pt>
                <c:pt idx="2">
                  <c:v>6.32</c:v>
                </c:pt>
                <c:pt idx="3">
                  <c:v>6.32</c:v>
                </c:pt>
                <c:pt idx="4">
                  <c:v>6.32</c:v>
                </c:pt>
                <c:pt idx="5">
                  <c:v>6.32</c:v>
                </c:pt>
                <c:pt idx="6">
                  <c:v>6.32</c:v>
                </c:pt>
                <c:pt idx="7">
                  <c:v>6.32</c:v>
                </c:pt>
                <c:pt idx="8">
                  <c:v>6.32</c:v>
                </c:pt>
                <c:pt idx="9">
                  <c:v>6.32</c:v>
                </c:pt>
                <c:pt idx="10">
                  <c:v>6.32</c:v>
                </c:pt>
                <c:pt idx="11">
                  <c:v>6.32</c:v>
                </c:pt>
                <c:pt idx="12">
                  <c:v>6.32</c:v>
                </c:pt>
                <c:pt idx="13">
                  <c:v>6.32</c:v>
                </c:pt>
                <c:pt idx="14">
                  <c:v>6.32</c:v>
                </c:pt>
                <c:pt idx="15">
                  <c:v>6.32</c:v>
                </c:pt>
                <c:pt idx="16">
                  <c:v>6.32</c:v>
                </c:pt>
                <c:pt idx="17">
                  <c:v>6.32</c:v>
                </c:pt>
                <c:pt idx="18">
                  <c:v>6.32</c:v>
                </c:pt>
                <c:pt idx="19">
                  <c:v>6.32</c:v>
                </c:pt>
                <c:pt idx="20">
                  <c:v>6.32</c:v>
                </c:pt>
                <c:pt idx="21">
                  <c:v>6.32</c:v>
                </c:pt>
                <c:pt idx="22">
                  <c:v>6.32</c:v>
                </c:pt>
                <c:pt idx="23">
                  <c:v>6.32</c:v>
                </c:pt>
                <c:pt idx="24">
                  <c:v>6.32</c:v>
                </c:pt>
                <c:pt idx="25">
                  <c:v>6.32</c:v>
                </c:pt>
                <c:pt idx="26">
                  <c:v>6.32</c:v>
                </c:pt>
                <c:pt idx="27">
                  <c:v>6.32</c:v>
                </c:pt>
                <c:pt idx="28">
                  <c:v>6.32</c:v>
                </c:pt>
                <c:pt idx="29">
                  <c:v>6.32</c:v>
                </c:pt>
                <c:pt idx="30">
                  <c:v>6.32</c:v>
                </c:pt>
                <c:pt idx="31">
                  <c:v>6.32</c:v>
                </c:pt>
                <c:pt idx="32">
                  <c:v>6.32</c:v>
                </c:pt>
                <c:pt idx="33">
                  <c:v>6.32</c:v>
                </c:pt>
                <c:pt idx="34">
                  <c:v>6.32</c:v>
                </c:pt>
                <c:pt idx="35">
                  <c:v>6.32</c:v>
                </c:pt>
                <c:pt idx="36">
                  <c:v>6.32</c:v>
                </c:pt>
                <c:pt idx="37">
                  <c:v>6.32</c:v>
                </c:pt>
                <c:pt idx="38">
                  <c:v>6.32</c:v>
                </c:pt>
                <c:pt idx="39">
                  <c:v>6.32</c:v>
                </c:pt>
              </c:numCache>
            </c:numRef>
          </c:yVal>
          <c:smooth val="1"/>
          <c:extLst>
            <c:ext xmlns:c16="http://schemas.microsoft.com/office/drawing/2014/chart" uri="{C3380CC4-5D6E-409C-BE32-E72D297353CC}">
              <c16:uniqueId val="{00000005-CCE8-4427-83EA-0C749733BEAB}"/>
            </c:ext>
          </c:extLst>
        </c:ser>
        <c:ser>
          <c:idx val="6"/>
          <c:order val="6"/>
          <c:tx>
            <c:strRef>
              <c:f>'3 X CHART EVOO'!$J$10</c:f>
              <c:strCache>
                <c:ptCount val="1"/>
                <c:pt idx="0">
                  <c:v>Me defect </c:v>
                </c:pt>
              </c:strCache>
            </c:strRef>
          </c:tx>
          <c:spPr>
            <a:ln w="38100">
              <a:solidFill>
                <a:srgbClr val="800080"/>
              </a:solidFill>
              <a:prstDash val="solid"/>
            </a:ln>
          </c:spPr>
          <c:marker>
            <c:symbol val="star"/>
            <c:size val="6"/>
            <c:spPr>
              <a:noFill/>
              <a:ln>
                <a:solidFill>
                  <a:srgbClr val="800080"/>
                </a:solidFill>
                <a:prstDash val="solid"/>
              </a:ln>
            </c:spPr>
          </c:marker>
          <c:xVal>
            <c:numRef>
              <c:f>'3 X CHART EVOO'!$C$11:$C$50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EVOO'!$J$11:$J$50</c:f>
              <c:numCache>
                <c:formatCode>0.000</c:formatCode>
                <c:ptCount val="40"/>
                <c:pt idx="0">
                  <c:v>0</c:v>
                </c:pt>
                <c:pt idx="1">
                  <c:v>0</c:v>
                </c:pt>
                <c:pt idx="2">
                  <c:v>0</c:v>
                </c:pt>
                <c:pt idx="3">
                  <c:v>0</c:v>
                </c:pt>
                <c:pt idx="4">
                  <c:v>0</c:v>
                </c:pt>
                <c:pt idx="5">
                  <c:v>0</c:v>
                </c:pt>
              </c:numCache>
            </c:numRef>
          </c:yVal>
          <c:smooth val="1"/>
          <c:extLst>
            <c:ext xmlns:c16="http://schemas.microsoft.com/office/drawing/2014/chart" uri="{C3380CC4-5D6E-409C-BE32-E72D297353CC}">
              <c16:uniqueId val="{00000006-CCE8-4427-83EA-0C749733BEAB}"/>
            </c:ext>
          </c:extLst>
        </c:ser>
        <c:dLbls>
          <c:showLegendKey val="0"/>
          <c:showVal val="0"/>
          <c:showCatName val="0"/>
          <c:showSerName val="0"/>
          <c:showPercent val="0"/>
          <c:showBubbleSize val="0"/>
        </c:dLbls>
        <c:axId val="-1754443056"/>
        <c:axId val="-1754435984"/>
      </c:scatterChart>
      <c:valAx>
        <c:axId val="-1754443056"/>
        <c:scaling>
          <c:orientation val="minMax"/>
          <c:max val="40"/>
        </c:scaling>
        <c:delete val="0"/>
        <c:axPos val="b"/>
        <c:title>
          <c:tx>
            <c:rich>
              <a:bodyPr/>
              <a:lstStyle/>
              <a:p>
                <a:pPr>
                  <a:defRPr/>
                </a:pPr>
                <a:r>
                  <a:rPr lang="en-US"/>
                  <a:t>sample's code  </a:t>
                </a:r>
              </a:p>
            </c:rich>
          </c:tx>
          <c:layout>
            <c:manualLayout>
              <c:xMode val="edge"/>
              <c:yMode val="edge"/>
              <c:x val="0.41028855386979068"/>
              <c:y val="0.6880465879265091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754435984"/>
        <c:crossesAt val="-1"/>
        <c:crossBetween val="midCat"/>
        <c:majorUnit val="1"/>
        <c:minorUnit val="1"/>
      </c:valAx>
      <c:valAx>
        <c:axId val="-1754435984"/>
        <c:scaling>
          <c:orientation val="minMax"/>
          <c:min val="-1"/>
        </c:scaling>
        <c:delete val="0"/>
        <c:axPos val="l"/>
        <c:majorGridlines>
          <c:spPr>
            <a:ln w="3175">
              <a:solidFill>
                <a:srgbClr val="FFFFFF"/>
              </a:solidFill>
              <a:prstDash val="solid"/>
            </a:ln>
          </c:spPr>
        </c:majorGridlines>
        <c:title>
          <c:tx>
            <c:rich>
              <a:bodyPr/>
              <a:lstStyle/>
              <a:p>
                <a:pPr>
                  <a:defRPr/>
                </a:pPr>
                <a:r>
                  <a:rPr lang="en-US"/>
                  <a:t>median </a:t>
                </a:r>
              </a:p>
            </c:rich>
          </c:tx>
          <c:layout>
            <c:manualLayout>
              <c:xMode val="edge"/>
              <c:yMode val="edge"/>
              <c:x val="1.4153703348057104E-2"/>
              <c:y val="0.35507655293088364"/>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a:pPr>
            <a:endParaRPr lang="en-US"/>
          </a:p>
        </c:txPr>
        <c:crossAx val="-1754443056"/>
        <c:crosses val="autoZero"/>
        <c:crossBetween val="midCat"/>
        <c:majorUnit val="1"/>
        <c:minorUnit val="0.2"/>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endParaRPr lang="en-US"/>
    </a:p>
  </c:txPr>
  <c:printSettings>
    <c:headerFooter alignWithMargins="0"/>
    <c:pageMargins b="1" l="0.75" r="0.75" t="1" header="0.5" footer="0.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5400">
              <a:solidFill>
                <a:srgbClr val="0000FF"/>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0-7A31-47FC-80CC-CB1B13916A87}"/>
            </c:ext>
          </c:extLst>
        </c:ser>
        <c:ser>
          <c:idx val="1"/>
          <c:order val="1"/>
          <c:spPr>
            <a:ln w="38100">
              <a:solidFill>
                <a:srgbClr val="FF0000"/>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1-7A31-47FC-80CC-CB1B13916A87}"/>
            </c:ext>
          </c:extLst>
        </c:ser>
        <c:dLbls>
          <c:showLegendKey val="0"/>
          <c:showVal val="0"/>
          <c:showCatName val="0"/>
          <c:showSerName val="0"/>
          <c:showPercent val="0"/>
          <c:showBubbleSize val="0"/>
        </c:dLbls>
        <c:axId val="-1754432176"/>
        <c:axId val="-1754434352"/>
      </c:scatterChart>
      <c:valAx>
        <c:axId val="-1754432176"/>
        <c:scaling>
          <c:orientation val="minMax"/>
          <c:max val="40"/>
          <c:min val="1"/>
        </c:scaling>
        <c:delete val="0"/>
        <c:axPos val="b"/>
        <c:majorGridlines>
          <c:spPr>
            <a:ln w="3175">
              <a:solidFill>
                <a:srgbClr val="808080"/>
              </a:solidFill>
              <a:prstDash val="solid"/>
            </a:ln>
          </c:spPr>
        </c:majorGridlines>
        <c:title>
          <c:tx>
            <c:rich>
              <a:bodyPr rot="-5400000" vert="horz"/>
              <a:lstStyle/>
              <a:p>
                <a:pPr algn="ctr">
                  <a:defRPr sz="150" b="0" i="0" u="none" strike="noStrike" baseline="0">
                    <a:solidFill>
                      <a:srgbClr val="000000"/>
                    </a:solidFill>
                    <a:latin typeface="Arial"/>
                    <a:ea typeface="Arial"/>
                    <a:cs typeface="Arial"/>
                  </a:defRPr>
                </a:pPr>
                <a:r>
                  <a:rPr lang="el-GR"/>
                  <a:t>Αριθμός Δείγματος</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Greek"/>
                <a:ea typeface="Arial Greek"/>
                <a:cs typeface="Arial Greek"/>
              </a:defRPr>
            </a:pPr>
            <a:endParaRPr lang="en-US"/>
          </a:p>
        </c:txPr>
        <c:crossAx val="-1754434352"/>
        <c:crosses val="autoZero"/>
        <c:crossBetween val="midCat"/>
        <c:majorUnit val="1"/>
      </c:valAx>
      <c:valAx>
        <c:axId val="-1754434352"/>
        <c:scaling>
          <c:orientation val="minMax"/>
        </c:scaling>
        <c:delete val="0"/>
        <c:axPos val="l"/>
        <c:majorGridlines>
          <c:spPr>
            <a:ln w="3175">
              <a:solidFill>
                <a:srgbClr val="80808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754432176"/>
        <c:crosses val="autoZero"/>
        <c:crossBetween val="midCat"/>
        <c:majorUnit val="2.1000000000000003E-3"/>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175" b="0" i="0" u="none" strike="noStrike" baseline="0">
          <a:solidFill>
            <a:srgbClr val="000000"/>
          </a:solidFill>
          <a:latin typeface="Arial Greek"/>
          <a:ea typeface="Arial Greek"/>
          <a:cs typeface="Arial Greek"/>
        </a:defRPr>
      </a:pPr>
      <a:endParaRPr lang="en-US"/>
    </a:p>
  </c:txPr>
  <c:printSettings>
    <c:headerFooter alignWithMargins="0"/>
    <c:pageMargins b="0.4" l="0.43" r="0.55000000000000004" t="0.38" header="0.26" footer="0.28999999999999998"/>
    <c:pageSetup paperSize="9" orientation="landscape" horizontalDpi="0" verticalDpi="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5400">
              <a:solidFill>
                <a:srgbClr val="0000FF"/>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0-CC5E-46B0-9D1C-9BEDDFF20810}"/>
            </c:ext>
          </c:extLst>
        </c:ser>
        <c:ser>
          <c:idx val="1"/>
          <c:order val="1"/>
          <c:spPr>
            <a:ln w="38100">
              <a:solidFill>
                <a:srgbClr val="FF0000"/>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1-CC5E-46B0-9D1C-9BEDDFF20810}"/>
            </c:ext>
          </c:extLst>
        </c:ser>
        <c:dLbls>
          <c:showLegendKey val="0"/>
          <c:showVal val="0"/>
          <c:showCatName val="0"/>
          <c:showSerName val="0"/>
          <c:showPercent val="0"/>
          <c:showBubbleSize val="0"/>
        </c:dLbls>
        <c:axId val="-1754445776"/>
        <c:axId val="-1754433808"/>
      </c:scatterChart>
      <c:valAx>
        <c:axId val="-1754445776"/>
        <c:scaling>
          <c:orientation val="minMax"/>
          <c:max val="40"/>
          <c:min val="1"/>
        </c:scaling>
        <c:delete val="0"/>
        <c:axPos val="b"/>
        <c:majorGridlines>
          <c:spPr>
            <a:ln w="3175">
              <a:solidFill>
                <a:srgbClr val="808080"/>
              </a:solidFill>
              <a:prstDash val="solid"/>
            </a:ln>
          </c:spPr>
        </c:majorGridlines>
        <c:title>
          <c:tx>
            <c:rich>
              <a:bodyPr rot="-5400000" vert="horz"/>
              <a:lstStyle/>
              <a:p>
                <a:pPr algn="ctr">
                  <a:defRPr sz="1000" b="0" i="0" u="none" strike="noStrike" baseline="0">
                    <a:solidFill>
                      <a:srgbClr val="000000"/>
                    </a:solidFill>
                    <a:latin typeface="Arial"/>
                    <a:ea typeface="Arial"/>
                    <a:cs typeface="Arial"/>
                  </a:defRPr>
                </a:pPr>
                <a:r>
                  <a:rPr lang="el-GR"/>
                  <a:t>Αριθμός Δείγματος</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54433808"/>
        <c:crosses val="autoZero"/>
        <c:crossBetween val="midCat"/>
        <c:majorUnit val="1"/>
      </c:valAx>
      <c:valAx>
        <c:axId val="-1754433808"/>
        <c:scaling>
          <c:orientation val="minMax"/>
          <c:max val="0.105"/>
          <c:min val="0"/>
        </c:scaling>
        <c:delete val="0"/>
        <c:axPos val="l"/>
        <c:majorGridlines>
          <c:spPr>
            <a:ln w="3175">
              <a:solidFill>
                <a:srgbClr val="80808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54445776"/>
        <c:crosses val="autoZero"/>
        <c:crossBetween val="midCat"/>
        <c:majorUnit val="0.01"/>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4" l="0.43" r="0.55000000000000004" t="0.38" header="0.26" footer="0.28999999999999998"/>
    <c:pageSetup paperSize="9" orientation="landscape" horizontalDpi="0" verticalDpi="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l-GR"/>
              <a:t>ΜETHOD : Organoleptic evaluation of virgin olive oils  </a:t>
            </a:r>
          </a:p>
          <a:p>
            <a:pPr>
              <a:defRPr/>
            </a:pPr>
            <a:r>
              <a:rPr lang="el-GR"/>
              <a:t>Internal quality control   -  chart of mean value</a:t>
            </a:r>
          </a:p>
          <a:p>
            <a:pPr>
              <a:defRPr/>
            </a:pPr>
            <a:r>
              <a:rPr lang="el-GR"/>
              <a:t>Category : VIRGIN,  FRUITY &gt;0</a:t>
            </a:r>
            <a:r>
              <a:rPr lang="en-US"/>
              <a:t>.0</a:t>
            </a:r>
            <a:r>
              <a:rPr lang="el-GR"/>
              <a:t>  και  DEFECT≤3</a:t>
            </a:r>
            <a:r>
              <a:rPr lang="en-US"/>
              <a:t>.</a:t>
            </a:r>
            <a:r>
              <a:rPr lang="el-GR"/>
              <a:t>5</a:t>
            </a:r>
          </a:p>
        </c:rich>
      </c:tx>
      <c:layout>
        <c:manualLayout>
          <c:xMode val="edge"/>
          <c:yMode val="edge"/>
          <c:x val="0.23267107370890958"/>
          <c:y val="2.186581046301251E-2"/>
        </c:manualLayout>
      </c:layout>
      <c:overlay val="0"/>
      <c:spPr>
        <a:noFill/>
        <a:ln w="25400">
          <a:noFill/>
        </a:ln>
      </c:spPr>
    </c:title>
    <c:autoTitleDeleted val="0"/>
    <c:plotArea>
      <c:layout>
        <c:manualLayout>
          <c:layoutTarget val="inner"/>
          <c:xMode val="edge"/>
          <c:yMode val="edge"/>
          <c:x val="8.7502138544287691E-2"/>
          <c:y val="0.17063362756888822"/>
          <c:w val="0.75321663621791279"/>
          <c:h val="0.53170467524412468"/>
        </c:manualLayout>
      </c:layout>
      <c:scatterChart>
        <c:scatterStyle val="smoothMarker"/>
        <c:varyColors val="0"/>
        <c:ser>
          <c:idx val="0"/>
          <c:order val="0"/>
          <c:tx>
            <c:strRef>
              <c:f>'3 X CHART VOO'!$D$10</c:f>
              <c:strCache>
                <c:ptCount val="1"/>
                <c:pt idx="0">
                  <c:v>Me fruity</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VOO'!$D$11:$D$50</c:f>
              <c:numCache>
                <c:formatCode>0.00</c:formatCode>
                <c:ptCount val="40"/>
                <c:pt idx="0">
                  <c:v>1</c:v>
                </c:pt>
                <c:pt idx="1">
                  <c:v>1.5</c:v>
                </c:pt>
                <c:pt idx="2">
                  <c:v>1.8</c:v>
                </c:pt>
                <c:pt idx="3">
                  <c:v>0.5</c:v>
                </c:pt>
                <c:pt idx="4">
                  <c:v>0.8</c:v>
                </c:pt>
                <c:pt idx="5">
                  <c:v>1.1000000000000001</c:v>
                </c:pt>
                <c:pt idx="6">
                  <c:v>2</c:v>
                </c:pt>
                <c:pt idx="7">
                  <c:v>1.4</c:v>
                </c:pt>
                <c:pt idx="8">
                  <c:v>0.3</c:v>
                </c:pt>
              </c:numCache>
            </c:numRef>
          </c:yVal>
          <c:smooth val="1"/>
          <c:extLst>
            <c:ext xmlns:c16="http://schemas.microsoft.com/office/drawing/2014/chart" uri="{C3380CC4-5D6E-409C-BE32-E72D297353CC}">
              <c16:uniqueId val="{00000000-7CA4-4626-AAA9-B7D55382F3E1}"/>
            </c:ext>
          </c:extLst>
        </c:ser>
        <c:ser>
          <c:idx val="1"/>
          <c:order val="1"/>
          <c:tx>
            <c:strRef>
              <c:f>'3 X CHART VOO'!$E$10</c:f>
              <c:strCache>
                <c:ptCount val="1"/>
                <c:pt idx="0">
                  <c:v>TMe-3SL</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VOO'!$E$11:$E$50</c:f>
              <c:numCache>
                <c:formatCode>0.00</c:formatCode>
                <c:ptCount val="40"/>
                <c:pt idx="0">
                  <c:v>0.24</c:v>
                </c:pt>
                <c:pt idx="1">
                  <c:v>0.24</c:v>
                </c:pt>
                <c:pt idx="2">
                  <c:v>0.24</c:v>
                </c:pt>
                <c:pt idx="3">
                  <c:v>0.24</c:v>
                </c:pt>
                <c:pt idx="4">
                  <c:v>0.24</c:v>
                </c:pt>
                <c:pt idx="5">
                  <c:v>0.24</c:v>
                </c:pt>
                <c:pt idx="6">
                  <c:v>0.24</c:v>
                </c:pt>
                <c:pt idx="7">
                  <c:v>0.24</c:v>
                </c:pt>
                <c:pt idx="8">
                  <c:v>0.24</c:v>
                </c:pt>
                <c:pt idx="9">
                  <c:v>0.24</c:v>
                </c:pt>
                <c:pt idx="10">
                  <c:v>0.24</c:v>
                </c:pt>
                <c:pt idx="11">
                  <c:v>0.24</c:v>
                </c:pt>
                <c:pt idx="12">
                  <c:v>0.24</c:v>
                </c:pt>
                <c:pt idx="13">
                  <c:v>0.24</c:v>
                </c:pt>
                <c:pt idx="14">
                  <c:v>0.24</c:v>
                </c:pt>
                <c:pt idx="15">
                  <c:v>0.24</c:v>
                </c:pt>
                <c:pt idx="16">
                  <c:v>0.24</c:v>
                </c:pt>
                <c:pt idx="17">
                  <c:v>0.24</c:v>
                </c:pt>
                <c:pt idx="18">
                  <c:v>0.24</c:v>
                </c:pt>
                <c:pt idx="19">
                  <c:v>0.24</c:v>
                </c:pt>
                <c:pt idx="20">
                  <c:v>0.24</c:v>
                </c:pt>
                <c:pt idx="21">
                  <c:v>0.24</c:v>
                </c:pt>
                <c:pt idx="22">
                  <c:v>0.24</c:v>
                </c:pt>
                <c:pt idx="23">
                  <c:v>0.24</c:v>
                </c:pt>
                <c:pt idx="24">
                  <c:v>0.24</c:v>
                </c:pt>
                <c:pt idx="25">
                  <c:v>0.24</c:v>
                </c:pt>
                <c:pt idx="26">
                  <c:v>0.24</c:v>
                </c:pt>
                <c:pt idx="27">
                  <c:v>0.24</c:v>
                </c:pt>
                <c:pt idx="28">
                  <c:v>0.24</c:v>
                </c:pt>
                <c:pt idx="29">
                  <c:v>0.24</c:v>
                </c:pt>
                <c:pt idx="30">
                  <c:v>0.24</c:v>
                </c:pt>
                <c:pt idx="31">
                  <c:v>0.24</c:v>
                </c:pt>
                <c:pt idx="32">
                  <c:v>0.24</c:v>
                </c:pt>
                <c:pt idx="33">
                  <c:v>0.24</c:v>
                </c:pt>
                <c:pt idx="34">
                  <c:v>0.24</c:v>
                </c:pt>
                <c:pt idx="35">
                  <c:v>0.24</c:v>
                </c:pt>
                <c:pt idx="36">
                  <c:v>0.24</c:v>
                </c:pt>
                <c:pt idx="37">
                  <c:v>0.24</c:v>
                </c:pt>
                <c:pt idx="38">
                  <c:v>0.24</c:v>
                </c:pt>
                <c:pt idx="39">
                  <c:v>0.24</c:v>
                </c:pt>
              </c:numCache>
            </c:numRef>
          </c:yVal>
          <c:smooth val="1"/>
          <c:extLst>
            <c:ext xmlns:c16="http://schemas.microsoft.com/office/drawing/2014/chart" uri="{C3380CC4-5D6E-409C-BE32-E72D297353CC}">
              <c16:uniqueId val="{00000001-7CA4-4626-AAA9-B7D55382F3E1}"/>
            </c:ext>
          </c:extLst>
        </c:ser>
        <c:ser>
          <c:idx val="2"/>
          <c:order val="2"/>
          <c:tx>
            <c:strRef>
              <c:f>'3 X CHART VOO'!$F$10</c:f>
              <c:strCache>
                <c:ptCount val="1"/>
                <c:pt idx="0">
                  <c:v>TMe-2SL</c:v>
                </c:pt>
              </c:strCache>
            </c:strRef>
          </c:tx>
          <c:spPr>
            <a:ln w="38100">
              <a:solidFill>
                <a:srgbClr val="008000"/>
              </a:solidFill>
              <a:prstDash val="lgDashDotDot"/>
            </a:ln>
          </c:spPr>
          <c:marker>
            <c:symbol val="dash"/>
            <c:size val="2"/>
            <c:spPr>
              <a:solidFill>
                <a:srgbClr val="008000"/>
              </a:solidFill>
              <a:ln>
                <a:solidFill>
                  <a:srgbClr val="008000"/>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VOO'!$F$11:$F$50</c:f>
              <c:numCache>
                <c:formatCode>0.00</c:formatCode>
                <c:ptCount val="40"/>
                <c:pt idx="0">
                  <c:v>0.55999999999999994</c:v>
                </c:pt>
                <c:pt idx="1">
                  <c:v>0.55999999999999994</c:v>
                </c:pt>
                <c:pt idx="2">
                  <c:v>0.55999999999999994</c:v>
                </c:pt>
                <c:pt idx="3">
                  <c:v>0.55999999999999994</c:v>
                </c:pt>
                <c:pt idx="4">
                  <c:v>0.55999999999999994</c:v>
                </c:pt>
                <c:pt idx="5">
                  <c:v>0.55999999999999994</c:v>
                </c:pt>
                <c:pt idx="6">
                  <c:v>0.55999999999999994</c:v>
                </c:pt>
                <c:pt idx="7">
                  <c:v>0.55999999999999994</c:v>
                </c:pt>
                <c:pt idx="8">
                  <c:v>0.55999999999999994</c:v>
                </c:pt>
                <c:pt idx="9">
                  <c:v>0.55999999999999994</c:v>
                </c:pt>
                <c:pt idx="10">
                  <c:v>0.55999999999999994</c:v>
                </c:pt>
                <c:pt idx="11">
                  <c:v>0.55999999999999994</c:v>
                </c:pt>
                <c:pt idx="12">
                  <c:v>0.55999999999999994</c:v>
                </c:pt>
                <c:pt idx="13">
                  <c:v>0.55999999999999994</c:v>
                </c:pt>
                <c:pt idx="14">
                  <c:v>0.55999999999999994</c:v>
                </c:pt>
                <c:pt idx="15">
                  <c:v>0.55999999999999994</c:v>
                </c:pt>
                <c:pt idx="16">
                  <c:v>0.55999999999999994</c:v>
                </c:pt>
                <c:pt idx="17">
                  <c:v>0.55999999999999994</c:v>
                </c:pt>
                <c:pt idx="18">
                  <c:v>0.55999999999999994</c:v>
                </c:pt>
                <c:pt idx="19">
                  <c:v>0.55999999999999994</c:v>
                </c:pt>
                <c:pt idx="20">
                  <c:v>0.55999999999999994</c:v>
                </c:pt>
                <c:pt idx="21">
                  <c:v>0.55999999999999994</c:v>
                </c:pt>
                <c:pt idx="22">
                  <c:v>0.55999999999999994</c:v>
                </c:pt>
                <c:pt idx="23">
                  <c:v>0.55999999999999994</c:v>
                </c:pt>
                <c:pt idx="24">
                  <c:v>0.55999999999999994</c:v>
                </c:pt>
                <c:pt idx="25">
                  <c:v>0.55999999999999994</c:v>
                </c:pt>
                <c:pt idx="26">
                  <c:v>0.55999999999999994</c:v>
                </c:pt>
                <c:pt idx="27">
                  <c:v>0.55999999999999994</c:v>
                </c:pt>
                <c:pt idx="28">
                  <c:v>0.55999999999999994</c:v>
                </c:pt>
                <c:pt idx="29">
                  <c:v>0.55999999999999994</c:v>
                </c:pt>
                <c:pt idx="30">
                  <c:v>0.55999999999999994</c:v>
                </c:pt>
                <c:pt idx="31">
                  <c:v>0.55999999999999994</c:v>
                </c:pt>
                <c:pt idx="32">
                  <c:v>0.55999999999999994</c:v>
                </c:pt>
                <c:pt idx="33">
                  <c:v>0.55999999999999994</c:v>
                </c:pt>
                <c:pt idx="34">
                  <c:v>0.55999999999999994</c:v>
                </c:pt>
                <c:pt idx="35">
                  <c:v>0.55999999999999994</c:v>
                </c:pt>
                <c:pt idx="36">
                  <c:v>0.55999999999999994</c:v>
                </c:pt>
                <c:pt idx="37">
                  <c:v>0.55999999999999994</c:v>
                </c:pt>
                <c:pt idx="38">
                  <c:v>0.55999999999999994</c:v>
                </c:pt>
                <c:pt idx="39">
                  <c:v>0.55999999999999994</c:v>
                </c:pt>
              </c:numCache>
            </c:numRef>
          </c:yVal>
          <c:smooth val="1"/>
          <c:extLst>
            <c:ext xmlns:c16="http://schemas.microsoft.com/office/drawing/2014/chart" uri="{C3380CC4-5D6E-409C-BE32-E72D297353CC}">
              <c16:uniqueId val="{00000002-7CA4-4626-AAA9-B7D55382F3E1}"/>
            </c:ext>
          </c:extLst>
        </c:ser>
        <c:ser>
          <c:idx val="3"/>
          <c:order val="3"/>
          <c:tx>
            <c:strRef>
              <c:f>'3 X CHART VOO'!$G$10</c:f>
              <c:strCache>
                <c:ptCount val="1"/>
                <c:pt idx="0">
                  <c:v>TMe</c:v>
                </c:pt>
              </c:strCache>
            </c:strRef>
          </c:tx>
          <c:spPr>
            <a:ln w="25400">
              <a:solidFill>
                <a:srgbClr val="99CC00"/>
              </a:solidFill>
              <a:prstDash val="solid"/>
            </a:ln>
          </c:spPr>
          <c:marker>
            <c:symbol val="dash"/>
            <c:size val="2"/>
            <c:spPr>
              <a:solidFill>
                <a:srgbClr val="99CC00"/>
              </a:solidFill>
              <a:ln>
                <a:solidFill>
                  <a:srgbClr val="99CC00"/>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VOO'!$G$11:$G$50</c:f>
              <c:numCache>
                <c:formatCode>0.00</c:formatCode>
                <c:ptCount val="40"/>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pt idx="19">
                  <c:v>1.2</c:v>
                </c:pt>
                <c:pt idx="20">
                  <c:v>1.2</c:v>
                </c:pt>
                <c:pt idx="21">
                  <c:v>1.2</c:v>
                </c:pt>
                <c:pt idx="22">
                  <c:v>1.2</c:v>
                </c:pt>
                <c:pt idx="23">
                  <c:v>1.2</c:v>
                </c:pt>
                <c:pt idx="24">
                  <c:v>1.2</c:v>
                </c:pt>
                <c:pt idx="25">
                  <c:v>1.2</c:v>
                </c:pt>
                <c:pt idx="26">
                  <c:v>1.2</c:v>
                </c:pt>
                <c:pt idx="27">
                  <c:v>1.2</c:v>
                </c:pt>
                <c:pt idx="28">
                  <c:v>1.2</c:v>
                </c:pt>
                <c:pt idx="29">
                  <c:v>1.2</c:v>
                </c:pt>
                <c:pt idx="30">
                  <c:v>1.2</c:v>
                </c:pt>
                <c:pt idx="31">
                  <c:v>1.2</c:v>
                </c:pt>
                <c:pt idx="32">
                  <c:v>1.2</c:v>
                </c:pt>
                <c:pt idx="33">
                  <c:v>1.2</c:v>
                </c:pt>
                <c:pt idx="34">
                  <c:v>1.2</c:v>
                </c:pt>
                <c:pt idx="35">
                  <c:v>1.2</c:v>
                </c:pt>
                <c:pt idx="36">
                  <c:v>1.2</c:v>
                </c:pt>
                <c:pt idx="37">
                  <c:v>1.2</c:v>
                </c:pt>
                <c:pt idx="38">
                  <c:v>1.2</c:v>
                </c:pt>
                <c:pt idx="39">
                  <c:v>1.2</c:v>
                </c:pt>
              </c:numCache>
            </c:numRef>
          </c:yVal>
          <c:smooth val="1"/>
          <c:extLst>
            <c:ext xmlns:c16="http://schemas.microsoft.com/office/drawing/2014/chart" uri="{C3380CC4-5D6E-409C-BE32-E72D297353CC}">
              <c16:uniqueId val="{00000003-7CA4-4626-AAA9-B7D55382F3E1}"/>
            </c:ext>
          </c:extLst>
        </c:ser>
        <c:ser>
          <c:idx val="4"/>
          <c:order val="4"/>
          <c:tx>
            <c:strRef>
              <c:f>'3 X CHART VOO'!$H$10</c:f>
              <c:strCache>
                <c:ptCount val="1"/>
                <c:pt idx="0">
                  <c:v>TMe+2SL</c:v>
                </c:pt>
              </c:strCache>
            </c:strRef>
          </c:tx>
          <c:spPr>
            <a:ln w="38100">
              <a:solidFill>
                <a:srgbClr val="008000"/>
              </a:solidFill>
              <a:prstDash val="lgDashDotDot"/>
            </a:ln>
          </c:spPr>
          <c:marker>
            <c:symbol val="dot"/>
            <c:size val="2"/>
            <c:spPr>
              <a:solidFill>
                <a:srgbClr val="008000"/>
              </a:solidFill>
              <a:ln>
                <a:solidFill>
                  <a:srgbClr val="008000"/>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VOO'!$H$11:$H$50</c:f>
              <c:numCache>
                <c:formatCode>0.00</c:formatCode>
                <c:ptCount val="40"/>
                <c:pt idx="0">
                  <c:v>1.8399999999999999</c:v>
                </c:pt>
                <c:pt idx="1">
                  <c:v>1.8399999999999999</c:v>
                </c:pt>
                <c:pt idx="2">
                  <c:v>1.8399999999999999</c:v>
                </c:pt>
                <c:pt idx="3">
                  <c:v>1.8399999999999999</c:v>
                </c:pt>
                <c:pt idx="4">
                  <c:v>1.8399999999999999</c:v>
                </c:pt>
                <c:pt idx="5">
                  <c:v>1.8399999999999999</c:v>
                </c:pt>
                <c:pt idx="6">
                  <c:v>1.8399999999999999</c:v>
                </c:pt>
                <c:pt idx="7">
                  <c:v>1.8399999999999999</c:v>
                </c:pt>
                <c:pt idx="8">
                  <c:v>1.8399999999999999</c:v>
                </c:pt>
                <c:pt idx="9">
                  <c:v>1.8399999999999999</c:v>
                </c:pt>
                <c:pt idx="10">
                  <c:v>1.8399999999999999</c:v>
                </c:pt>
                <c:pt idx="11">
                  <c:v>1.8399999999999999</c:v>
                </c:pt>
                <c:pt idx="12">
                  <c:v>1.8399999999999999</c:v>
                </c:pt>
                <c:pt idx="13">
                  <c:v>1.8399999999999999</c:v>
                </c:pt>
                <c:pt idx="14">
                  <c:v>1.8399999999999999</c:v>
                </c:pt>
                <c:pt idx="15">
                  <c:v>1.8399999999999999</c:v>
                </c:pt>
                <c:pt idx="16">
                  <c:v>1.8399999999999999</c:v>
                </c:pt>
                <c:pt idx="17">
                  <c:v>1.8399999999999999</c:v>
                </c:pt>
                <c:pt idx="18">
                  <c:v>1.8399999999999999</c:v>
                </c:pt>
                <c:pt idx="19">
                  <c:v>1.8399999999999999</c:v>
                </c:pt>
                <c:pt idx="20">
                  <c:v>1.8399999999999999</c:v>
                </c:pt>
                <c:pt idx="21">
                  <c:v>1.8399999999999999</c:v>
                </c:pt>
                <c:pt idx="22">
                  <c:v>1.8399999999999999</c:v>
                </c:pt>
                <c:pt idx="23">
                  <c:v>1.8399999999999999</c:v>
                </c:pt>
                <c:pt idx="24">
                  <c:v>1.8399999999999999</c:v>
                </c:pt>
                <c:pt idx="25">
                  <c:v>1.8399999999999999</c:v>
                </c:pt>
                <c:pt idx="26">
                  <c:v>1.8399999999999999</c:v>
                </c:pt>
                <c:pt idx="27">
                  <c:v>1.8399999999999999</c:v>
                </c:pt>
                <c:pt idx="28">
                  <c:v>1.8399999999999999</c:v>
                </c:pt>
                <c:pt idx="29">
                  <c:v>1.8399999999999999</c:v>
                </c:pt>
                <c:pt idx="30">
                  <c:v>1.8399999999999999</c:v>
                </c:pt>
                <c:pt idx="31">
                  <c:v>1.8399999999999999</c:v>
                </c:pt>
                <c:pt idx="32">
                  <c:v>1.8399999999999999</c:v>
                </c:pt>
                <c:pt idx="33">
                  <c:v>1.8399999999999999</c:v>
                </c:pt>
                <c:pt idx="34">
                  <c:v>1.8399999999999999</c:v>
                </c:pt>
                <c:pt idx="35">
                  <c:v>1.8399999999999999</c:v>
                </c:pt>
                <c:pt idx="36">
                  <c:v>1.8399999999999999</c:v>
                </c:pt>
                <c:pt idx="37">
                  <c:v>1.8399999999999999</c:v>
                </c:pt>
                <c:pt idx="38">
                  <c:v>1.8399999999999999</c:v>
                </c:pt>
                <c:pt idx="39">
                  <c:v>1.8399999999999999</c:v>
                </c:pt>
              </c:numCache>
            </c:numRef>
          </c:yVal>
          <c:smooth val="1"/>
          <c:extLst>
            <c:ext xmlns:c16="http://schemas.microsoft.com/office/drawing/2014/chart" uri="{C3380CC4-5D6E-409C-BE32-E72D297353CC}">
              <c16:uniqueId val="{00000004-7CA4-4626-AAA9-B7D55382F3E1}"/>
            </c:ext>
          </c:extLst>
        </c:ser>
        <c:ser>
          <c:idx val="5"/>
          <c:order val="5"/>
          <c:tx>
            <c:strRef>
              <c:f>'3 X CHART VOO'!$I$10</c:f>
              <c:strCache>
                <c:ptCount val="1"/>
                <c:pt idx="0">
                  <c:v>TMe+3SL</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VOO'!$I$11:$I$50</c:f>
              <c:numCache>
                <c:formatCode>0.00</c:formatCode>
                <c:ptCount val="40"/>
                <c:pt idx="0">
                  <c:v>2.16</c:v>
                </c:pt>
                <c:pt idx="1">
                  <c:v>2.16</c:v>
                </c:pt>
                <c:pt idx="2">
                  <c:v>2.16</c:v>
                </c:pt>
                <c:pt idx="3">
                  <c:v>2.16</c:v>
                </c:pt>
                <c:pt idx="4">
                  <c:v>2.16</c:v>
                </c:pt>
                <c:pt idx="5">
                  <c:v>2.16</c:v>
                </c:pt>
                <c:pt idx="6">
                  <c:v>2.16</c:v>
                </c:pt>
                <c:pt idx="7">
                  <c:v>2.16</c:v>
                </c:pt>
                <c:pt idx="8">
                  <c:v>2.16</c:v>
                </c:pt>
                <c:pt idx="9">
                  <c:v>2.16</c:v>
                </c:pt>
                <c:pt idx="10">
                  <c:v>2.16</c:v>
                </c:pt>
                <c:pt idx="11">
                  <c:v>2.16</c:v>
                </c:pt>
                <c:pt idx="12">
                  <c:v>2.16</c:v>
                </c:pt>
                <c:pt idx="13">
                  <c:v>2.16</c:v>
                </c:pt>
                <c:pt idx="14">
                  <c:v>2.16</c:v>
                </c:pt>
                <c:pt idx="15">
                  <c:v>2.16</c:v>
                </c:pt>
                <c:pt idx="16">
                  <c:v>2.16</c:v>
                </c:pt>
                <c:pt idx="17">
                  <c:v>2.16</c:v>
                </c:pt>
                <c:pt idx="18">
                  <c:v>2.16</c:v>
                </c:pt>
                <c:pt idx="19">
                  <c:v>2.16</c:v>
                </c:pt>
                <c:pt idx="20">
                  <c:v>2.16</c:v>
                </c:pt>
                <c:pt idx="21">
                  <c:v>2.16</c:v>
                </c:pt>
                <c:pt idx="22">
                  <c:v>2.16</c:v>
                </c:pt>
                <c:pt idx="23">
                  <c:v>2.16</c:v>
                </c:pt>
                <c:pt idx="24">
                  <c:v>2.16</c:v>
                </c:pt>
                <c:pt idx="25">
                  <c:v>2.16</c:v>
                </c:pt>
                <c:pt idx="26">
                  <c:v>2.16</c:v>
                </c:pt>
                <c:pt idx="27">
                  <c:v>2.16</c:v>
                </c:pt>
                <c:pt idx="28">
                  <c:v>2.16</c:v>
                </c:pt>
                <c:pt idx="29">
                  <c:v>2.16</c:v>
                </c:pt>
                <c:pt idx="30">
                  <c:v>2.16</c:v>
                </c:pt>
                <c:pt idx="31">
                  <c:v>2.16</c:v>
                </c:pt>
                <c:pt idx="32">
                  <c:v>2.16</c:v>
                </c:pt>
                <c:pt idx="33">
                  <c:v>2.16</c:v>
                </c:pt>
                <c:pt idx="34">
                  <c:v>2.16</c:v>
                </c:pt>
                <c:pt idx="35">
                  <c:v>2.16</c:v>
                </c:pt>
                <c:pt idx="36">
                  <c:v>2.16</c:v>
                </c:pt>
                <c:pt idx="37">
                  <c:v>2.16</c:v>
                </c:pt>
                <c:pt idx="38">
                  <c:v>2.16</c:v>
                </c:pt>
                <c:pt idx="39">
                  <c:v>2.16</c:v>
                </c:pt>
              </c:numCache>
            </c:numRef>
          </c:yVal>
          <c:smooth val="1"/>
          <c:extLst>
            <c:ext xmlns:c16="http://schemas.microsoft.com/office/drawing/2014/chart" uri="{C3380CC4-5D6E-409C-BE32-E72D297353CC}">
              <c16:uniqueId val="{00000005-7CA4-4626-AAA9-B7D55382F3E1}"/>
            </c:ext>
          </c:extLst>
        </c:ser>
        <c:ser>
          <c:idx val="6"/>
          <c:order val="6"/>
          <c:tx>
            <c:strRef>
              <c:f>'3 X CHART VOO'!$J$10</c:f>
              <c:strCache>
                <c:ptCount val="1"/>
                <c:pt idx="0">
                  <c:v>Me defect</c:v>
                </c:pt>
              </c:strCache>
            </c:strRef>
          </c:tx>
          <c:spPr>
            <a:ln w="12700">
              <a:solidFill>
                <a:srgbClr val="800080"/>
              </a:solidFill>
              <a:prstDash val="solid"/>
            </a:ln>
          </c:spPr>
          <c:marker>
            <c:symbol val="triangle"/>
            <c:size val="6"/>
            <c:spPr>
              <a:solidFill>
                <a:srgbClr val="800080"/>
              </a:solidFill>
              <a:ln>
                <a:solidFill>
                  <a:srgbClr val="800080"/>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VOO'!$J$11:$J$50</c:f>
              <c:numCache>
                <c:formatCode>0.00</c:formatCode>
                <c:ptCount val="40"/>
                <c:pt idx="0">
                  <c:v>-2.5</c:v>
                </c:pt>
                <c:pt idx="1">
                  <c:v>-1.5</c:v>
                </c:pt>
                <c:pt idx="2">
                  <c:v>-3</c:v>
                </c:pt>
                <c:pt idx="3">
                  <c:v>-1.5</c:v>
                </c:pt>
                <c:pt idx="4">
                  <c:v>-1.9</c:v>
                </c:pt>
                <c:pt idx="5">
                  <c:v>-2.2000000000000002</c:v>
                </c:pt>
                <c:pt idx="6">
                  <c:v>-2.5</c:v>
                </c:pt>
                <c:pt idx="7">
                  <c:v>-2.6</c:v>
                </c:pt>
                <c:pt idx="8">
                  <c:v>-1.6</c:v>
                </c:pt>
              </c:numCache>
            </c:numRef>
          </c:yVal>
          <c:smooth val="1"/>
          <c:extLst>
            <c:ext xmlns:c16="http://schemas.microsoft.com/office/drawing/2014/chart" uri="{C3380CC4-5D6E-409C-BE32-E72D297353CC}">
              <c16:uniqueId val="{00000006-7CA4-4626-AAA9-B7D55382F3E1}"/>
            </c:ext>
          </c:extLst>
        </c:ser>
        <c:ser>
          <c:idx val="7"/>
          <c:order val="7"/>
          <c:tx>
            <c:strRef>
              <c:f>'3 X CHART VOO'!$K$10</c:f>
              <c:strCache>
                <c:ptCount val="1"/>
                <c:pt idx="0">
                  <c:v>TMe-3SL</c:v>
                </c:pt>
              </c:strCache>
            </c:strRef>
          </c:tx>
          <c:spPr>
            <a:ln w="38100">
              <a:solidFill>
                <a:srgbClr val="FF0000"/>
              </a:solidFill>
              <a:prstDash val="solid"/>
            </a:ln>
          </c:spPr>
          <c:marker>
            <c:symbol val="dot"/>
            <c:size val="2"/>
            <c:spPr>
              <a:solidFill>
                <a:srgbClr val="FF0000"/>
              </a:solidFill>
              <a:ln>
                <a:solidFill>
                  <a:srgbClr val="FF0000"/>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VOO'!$K$11:$K$50</c:f>
              <c:numCache>
                <c:formatCode>0.00</c:formatCode>
                <c:ptCount val="40"/>
                <c:pt idx="0">
                  <c:v>-3.02</c:v>
                </c:pt>
                <c:pt idx="1">
                  <c:v>-3.02</c:v>
                </c:pt>
                <c:pt idx="2">
                  <c:v>-3.02</c:v>
                </c:pt>
                <c:pt idx="3">
                  <c:v>-3.02</c:v>
                </c:pt>
                <c:pt idx="4">
                  <c:v>-3.02</c:v>
                </c:pt>
                <c:pt idx="5">
                  <c:v>-3.02</c:v>
                </c:pt>
                <c:pt idx="6">
                  <c:v>-3.02</c:v>
                </c:pt>
                <c:pt idx="7">
                  <c:v>-3.02</c:v>
                </c:pt>
                <c:pt idx="8">
                  <c:v>-3.02</c:v>
                </c:pt>
                <c:pt idx="9">
                  <c:v>-3.02</c:v>
                </c:pt>
                <c:pt idx="10">
                  <c:v>-3.02</c:v>
                </c:pt>
                <c:pt idx="11">
                  <c:v>-3.02</c:v>
                </c:pt>
                <c:pt idx="12">
                  <c:v>-3.02</c:v>
                </c:pt>
                <c:pt idx="13">
                  <c:v>-3.02</c:v>
                </c:pt>
                <c:pt idx="14">
                  <c:v>-3.02</c:v>
                </c:pt>
                <c:pt idx="15">
                  <c:v>-3.02</c:v>
                </c:pt>
                <c:pt idx="16">
                  <c:v>-3.02</c:v>
                </c:pt>
                <c:pt idx="17">
                  <c:v>-3.02</c:v>
                </c:pt>
                <c:pt idx="18">
                  <c:v>-3.02</c:v>
                </c:pt>
                <c:pt idx="19">
                  <c:v>-3.02</c:v>
                </c:pt>
                <c:pt idx="20">
                  <c:v>-3.02</c:v>
                </c:pt>
                <c:pt idx="21">
                  <c:v>-3.02</c:v>
                </c:pt>
                <c:pt idx="22">
                  <c:v>-3.02</c:v>
                </c:pt>
                <c:pt idx="23">
                  <c:v>-3.02</c:v>
                </c:pt>
                <c:pt idx="24">
                  <c:v>-3.02</c:v>
                </c:pt>
                <c:pt idx="25">
                  <c:v>-3.02</c:v>
                </c:pt>
                <c:pt idx="26">
                  <c:v>-3.02</c:v>
                </c:pt>
                <c:pt idx="27">
                  <c:v>-3.02</c:v>
                </c:pt>
                <c:pt idx="28">
                  <c:v>-3.02</c:v>
                </c:pt>
                <c:pt idx="29">
                  <c:v>-3.02</c:v>
                </c:pt>
                <c:pt idx="30">
                  <c:v>-3.02</c:v>
                </c:pt>
                <c:pt idx="31">
                  <c:v>-3.02</c:v>
                </c:pt>
                <c:pt idx="32">
                  <c:v>-3.02</c:v>
                </c:pt>
                <c:pt idx="33">
                  <c:v>-3.02</c:v>
                </c:pt>
                <c:pt idx="34">
                  <c:v>-3.02</c:v>
                </c:pt>
                <c:pt idx="35">
                  <c:v>-3.02</c:v>
                </c:pt>
                <c:pt idx="36">
                  <c:v>-3.02</c:v>
                </c:pt>
                <c:pt idx="37">
                  <c:v>-3.02</c:v>
                </c:pt>
                <c:pt idx="38">
                  <c:v>-3.02</c:v>
                </c:pt>
                <c:pt idx="39">
                  <c:v>-3.02</c:v>
                </c:pt>
              </c:numCache>
            </c:numRef>
          </c:yVal>
          <c:smooth val="1"/>
          <c:extLst>
            <c:ext xmlns:c16="http://schemas.microsoft.com/office/drawing/2014/chart" uri="{C3380CC4-5D6E-409C-BE32-E72D297353CC}">
              <c16:uniqueId val="{00000007-7CA4-4626-AAA9-B7D55382F3E1}"/>
            </c:ext>
          </c:extLst>
        </c:ser>
        <c:ser>
          <c:idx val="8"/>
          <c:order val="8"/>
          <c:tx>
            <c:strRef>
              <c:f>'3 X CHART VOO'!$L$10</c:f>
              <c:strCache>
                <c:ptCount val="1"/>
                <c:pt idx="0">
                  <c:v>TMe-2SL</c:v>
                </c:pt>
              </c:strCache>
            </c:strRef>
          </c:tx>
          <c:spPr>
            <a:ln w="38100">
              <a:solidFill>
                <a:srgbClr val="008000"/>
              </a:solidFill>
              <a:prstDash val="lgDashDotDot"/>
            </a:ln>
          </c:spPr>
          <c:marker>
            <c:symbol val="dash"/>
            <c:size val="2"/>
            <c:spPr>
              <a:solidFill>
                <a:srgbClr val="008000"/>
              </a:solidFill>
              <a:ln>
                <a:solidFill>
                  <a:srgbClr val="008000"/>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VOO'!$L$11:$L$50</c:f>
              <c:numCache>
                <c:formatCode>0.00</c:formatCode>
                <c:ptCount val="40"/>
                <c:pt idx="0">
                  <c:v>-2.68</c:v>
                </c:pt>
                <c:pt idx="1">
                  <c:v>-2.68</c:v>
                </c:pt>
                <c:pt idx="2">
                  <c:v>-2.68</c:v>
                </c:pt>
                <c:pt idx="3">
                  <c:v>-2.68</c:v>
                </c:pt>
                <c:pt idx="4">
                  <c:v>-2.68</c:v>
                </c:pt>
                <c:pt idx="5">
                  <c:v>-2.68</c:v>
                </c:pt>
                <c:pt idx="6">
                  <c:v>-2.68</c:v>
                </c:pt>
                <c:pt idx="7">
                  <c:v>-2.68</c:v>
                </c:pt>
                <c:pt idx="8">
                  <c:v>-2.68</c:v>
                </c:pt>
                <c:pt idx="9">
                  <c:v>-2.68</c:v>
                </c:pt>
                <c:pt idx="10">
                  <c:v>-2.68</c:v>
                </c:pt>
                <c:pt idx="11">
                  <c:v>-2.68</c:v>
                </c:pt>
                <c:pt idx="12">
                  <c:v>-2.68</c:v>
                </c:pt>
                <c:pt idx="13">
                  <c:v>-2.68</c:v>
                </c:pt>
                <c:pt idx="14">
                  <c:v>-2.68</c:v>
                </c:pt>
                <c:pt idx="15">
                  <c:v>-2.68</c:v>
                </c:pt>
                <c:pt idx="16">
                  <c:v>-2.68</c:v>
                </c:pt>
                <c:pt idx="17">
                  <c:v>-2.68</c:v>
                </c:pt>
                <c:pt idx="18">
                  <c:v>-2.68</c:v>
                </c:pt>
                <c:pt idx="19">
                  <c:v>-2.68</c:v>
                </c:pt>
                <c:pt idx="20">
                  <c:v>-2.68</c:v>
                </c:pt>
                <c:pt idx="21">
                  <c:v>-2.68</c:v>
                </c:pt>
                <c:pt idx="22">
                  <c:v>-2.68</c:v>
                </c:pt>
                <c:pt idx="23">
                  <c:v>-2.68</c:v>
                </c:pt>
                <c:pt idx="24">
                  <c:v>-2.68</c:v>
                </c:pt>
                <c:pt idx="25">
                  <c:v>-2.68</c:v>
                </c:pt>
                <c:pt idx="26">
                  <c:v>-2.68</c:v>
                </c:pt>
                <c:pt idx="27">
                  <c:v>-2.68</c:v>
                </c:pt>
                <c:pt idx="28">
                  <c:v>-2.68</c:v>
                </c:pt>
                <c:pt idx="29">
                  <c:v>-2.68</c:v>
                </c:pt>
                <c:pt idx="30">
                  <c:v>-2.68</c:v>
                </c:pt>
                <c:pt idx="31">
                  <c:v>-2.68</c:v>
                </c:pt>
                <c:pt idx="32">
                  <c:v>-2.68</c:v>
                </c:pt>
                <c:pt idx="33">
                  <c:v>-2.68</c:v>
                </c:pt>
                <c:pt idx="34">
                  <c:v>-2.68</c:v>
                </c:pt>
                <c:pt idx="35">
                  <c:v>-2.68</c:v>
                </c:pt>
                <c:pt idx="36">
                  <c:v>-2.68</c:v>
                </c:pt>
                <c:pt idx="37">
                  <c:v>-2.68</c:v>
                </c:pt>
                <c:pt idx="38">
                  <c:v>-2.68</c:v>
                </c:pt>
                <c:pt idx="39">
                  <c:v>-2.68</c:v>
                </c:pt>
              </c:numCache>
            </c:numRef>
          </c:yVal>
          <c:smooth val="1"/>
          <c:extLst>
            <c:ext xmlns:c16="http://schemas.microsoft.com/office/drawing/2014/chart" uri="{C3380CC4-5D6E-409C-BE32-E72D297353CC}">
              <c16:uniqueId val="{00000008-7CA4-4626-AAA9-B7D55382F3E1}"/>
            </c:ext>
          </c:extLst>
        </c:ser>
        <c:ser>
          <c:idx val="9"/>
          <c:order val="9"/>
          <c:tx>
            <c:strRef>
              <c:f>'3 X CHART VOO'!$M$10</c:f>
              <c:strCache>
                <c:ptCount val="1"/>
                <c:pt idx="0">
                  <c:v>TMe</c:v>
                </c:pt>
              </c:strCache>
            </c:strRef>
          </c:tx>
          <c:spPr>
            <a:ln w="25400">
              <a:solidFill>
                <a:srgbClr val="99CC00"/>
              </a:solidFill>
              <a:prstDash val="solid"/>
            </a:ln>
          </c:spPr>
          <c:marker>
            <c:symbol val="diamond"/>
            <c:size val="2"/>
            <c:spPr>
              <a:solidFill>
                <a:srgbClr val="99CC00"/>
              </a:solidFill>
              <a:ln>
                <a:solidFill>
                  <a:srgbClr val="99CC00"/>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VOO'!$M$11:$M$50</c:f>
              <c:numCache>
                <c:formatCode>0.00</c:formatCode>
                <c:ptCount val="40"/>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numCache>
            </c:numRef>
          </c:yVal>
          <c:smooth val="1"/>
          <c:extLst>
            <c:ext xmlns:c16="http://schemas.microsoft.com/office/drawing/2014/chart" uri="{C3380CC4-5D6E-409C-BE32-E72D297353CC}">
              <c16:uniqueId val="{00000009-7CA4-4626-AAA9-B7D55382F3E1}"/>
            </c:ext>
          </c:extLst>
        </c:ser>
        <c:ser>
          <c:idx val="10"/>
          <c:order val="10"/>
          <c:tx>
            <c:strRef>
              <c:f>'3 X CHART VOO'!$N$10</c:f>
              <c:strCache>
                <c:ptCount val="1"/>
                <c:pt idx="0">
                  <c:v>TMe+2SL</c:v>
                </c:pt>
              </c:strCache>
            </c:strRef>
          </c:tx>
          <c:spPr>
            <a:ln w="38100">
              <a:solidFill>
                <a:srgbClr val="008000"/>
              </a:solidFill>
              <a:prstDash val="lgDashDotDot"/>
            </a:ln>
          </c:spPr>
          <c:marker>
            <c:symbol val="dash"/>
            <c:size val="2"/>
            <c:spPr>
              <a:solidFill>
                <a:srgbClr val="008000"/>
              </a:solidFill>
              <a:ln>
                <a:solidFill>
                  <a:srgbClr val="008000"/>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VOO'!$N$11:$N$50</c:f>
              <c:numCache>
                <c:formatCode>0.00</c:formatCode>
                <c:ptCount val="40"/>
                <c:pt idx="0">
                  <c:v>-1.3199999999999998</c:v>
                </c:pt>
                <c:pt idx="1">
                  <c:v>-1.3199999999999998</c:v>
                </c:pt>
                <c:pt idx="2">
                  <c:v>-1.3199999999999998</c:v>
                </c:pt>
                <c:pt idx="3">
                  <c:v>-1.3199999999999998</c:v>
                </c:pt>
                <c:pt idx="4">
                  <c:v>-1.3199999999999998</c:v>
                </c:pt>
                <c:pt idx="5">
                  <c:v>-1.3199999999999998</c:v>
                </c:pt>
                <c:pt idx="6">
                  <c:v>-1.3199999999999998</c:v>
                </c:pt>
                <c:pt idx="7">
                  <c:v>-1.3199999999999998</c:v>
                </c:pt>
                <c:pt idx="8">
                  <c:v>-1.3199999999999998</c:v>
                </c:pt>
                <c:pt idx="9">
                  <c:v>-1.3199999999999998</c:v>
                </c:pt>
                <c:pt idx="10">
                  <c:v>-1.3199999999999998</c:v>
                </c:pt>
                <c:pt idx="11">
                  <c:v>-1.3199999999999998</c:v>
                </c:pt>
                <c:pt idx="12">
                  <c:v>-1.3199999999999998</c:v>
                </c:pt>
                <c:pt idx="13">
                  <c:v>-1.3199999999999998</c:v>
                </c:pt>
                <c:pt idx="14">
                  <c:v>-1.3199999999999998</c:v>
                </c:pt>
                <c:pt idx="15">
                  <c:v>-1.3199999999999998</c:v>
                </c:pt>
                <c:pt idx="16">
                  <c:v>-1.3199999999999998</c:v>
                </c:pt>
                <c:pt idx="17">
                  <c:v>-1.3199999999999998</c:v>
                </c:pt>
                <c:pt idx="18">
                  <c:v>-1.3199999999999998</c:v>
                </c:pt>
                <c:pt idx="19">
                  <c:v>-1.3199999999999998</c:v>
                </c:pt>
                <c:pt idx="20">
                  <c:v>-1.3199999999999998</c:v>
                </c:pt>
                <c:pt idx="21">
                  <c:v>-1.3199999999999998</c:v>
                </c:pt>
                <c:pt idx="22">
                  <c:v>-1.3199999999999998</c:v>
                </c:pt>
                <c:pt idx="23">
                  <c:v>-1.3199999999999998</c:v>
                </c:pt>
                <c:pt idx="24">
                  <c:v>-1.3199999999999998</c:v>
                </c:pt>
                <c:pt idx="25">
                  <c:v>-1.3199999999999998</c:v>
                </c:pt>
                <c:pt idx="26">
                  <c:v>-1.3199999999999998</c:v>
                </c:pt>
                <c:pt idx="27">
                  <c:v>-1.3199999999999998</c:v>
                </c:pt>
                <c:pt idx="28">
                  <c:v>-1.3199999999999998</c:v>
                </c:pt>
                <c:pt idx="29">
                  <c:v>-1.3199999999999998</c:v>
                </c:pt>
                <c:pt idx="30">
                  <c:v>-1.3199999999999998</c:v>
                </c:pt>
                <c:pt idx="31">
                  <c:v>-1.3199999999999998</c:v>
                </c:pt>
                <c:pt idx="32">
                  <c:v>-1.3199999999999998</c:v>
                </c:pt>
                <c:pt idx="33">
                  <c:v>-1.3199999999999998</c:v>
                </c:pt>
                <c:pt idx="34">
                  <c:v>-1.3199999999999998</c:v>
                </c:pt>
                <c:pt idx="35">
                  <c:v>-1.3199999999999998</c:v>
                </c:pt>
                <c:pt idx="36">
                  <c:v>-1.3199999999999998</c:v>
                </c:pt>
                <c:pt idx="37">
                  <c:v>-1.3199999999999998</c:v>
                </c:pt>
                <c:pt idx="38">
                  <c:v>-1.3199999999999998</c:v>
                </c:pt>
                <c:pt idx="39">
                  <c:v>-1.3199999999999998</c:v>
                </c:pt>
              </c:numCache>
            </c:numRef>
          </c:yVal>
          <c:smooth val="1"/>
          <c:extLst>
            <c:ext xmlns:c16="http://schemas.microsoft.com/office/drawing/2014/chart" uri="{C3380CC4-5D6E-409C-BE32-E72D297353CC}">
              <c16:uniqueId val="{0000000A-7CA4-4626-AAA9-B7D55382F3E1}"/>
            </c:ext>
          </c:extLst>
        </c:ser>
        <c:ser>
          <c:idx val="11"/>
          <c:order val="11"/>
          <c:tx>
            <c:strRef>
              <c:f>'3 X CHART VOO'!$O$10</c:f>
              <c:strCache>
                <c:ptCount val="1"/>
                <c:pt idx="0">
                  <c:v>TMe+3SL</c:v>
                </c:pt>
              </c:strCache>
            </c:strRef>
          </c:tx>
          <c:spPr>
            <a:ln w="38100">
              <a:solidFill>
                <a:srgbClr val="FF0000"/>
              </a:solidFill>
              <a:prstDash val="solid"/>
            </a:ln>
          </c:spPr>
          <c:marker>
            <c:symbol val="dash"/>
            <c:size val="5"/>
            <c:spPr>
              <a:solidFill>
                <a:srgbClr val="FF0000"/>
              </a:solidFill>
              <a:ln>
                <a:solidFill>
                  <a:srgbClr val="FF0000"/>
                </a:solidFill>
                <a:prstDash val="solid"/>
              </a:ln>
            </c:spPr>
          </c:marker>
          <c:xVal>
            <c:numRef>
              <c:f>'3 X CHART 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VOO'!$O$11:$O$50</c:f>
              <c:numCache>
                <c:formatCode>0.00</c:formatCode>
                <c:ptCount val="40"/>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numCache>
            </c:numRef>
          </c:yVal>
          <c:smooth val="1"/>
          <c:extLst>
            <c:ext xmlns:c16="http://schemas.microsoft.com/office/drawing/2014/chart" uri="{C3380CC4-5D6E-409C-BE32-E72D297353CC}">
              <c16:uniqueId val="{0000000B-7CA4-4626-AAA9-B7D55382F3E1}"/>
            </c:ext>
          </c:extLst>
        </c:ser>
        <c:dLbls>
          <c:showLegendKey val="0"/>
          <c:showVal val="0"/>
          <c:showCatName val="0"/>
          <c:showSerName val="0"/>
          <c:showPercent val="0"/>
          <c:showBubbleSize val="0"/>
        </c:dLbls>
        <c:axId val="-1754433264"/>
        <c:axId val="-1754436528"/>
      </c:scatterChart>
      <c:valAx>
        <c:axId val="-1754433264"/>
        <c:scaling>
          <c:orientation val="minMax"/>
          <c:max val="40"/>
        </c:scaling>
        <c:delete val="0"/>
        <c:axPos val="b"/>
        <c:title>
          <c:tx>
            <c:rich>
              <a:bodyPr/>
              <a:lstStyle/>
              <a:p>
                <a:pPr>
                  <a:defRPr/>
                </a:pPr>
                <a:r>
                  <a:rPr lang="en-US"/>
                  <a:t>sample's code</a:t>
                </a:r>
              </a:p>
            </c:rich>
          </c:tx>
          <c:layout>
            <c:manualLayout>
              <c:xMode val="edge"/>
              <c:yMode val="edge"/>
              <c:x val="0.37138731584053425"/>
              <c:y val="0.690846010753510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754436528"/>
        <c:crossesAt val="-3"/>
        <c:crossBetween val="midCat"/>
        <c:majorUnit val="1"/>
        <c:minorUnit val="1"/>
      </c:valAx>
      <c:valAx>
        <c:axId val="-1754436528"/>
        <c:scaling>
          <c:orientation val="minMax"/>
          <c:max val="3"/>
          <c:min val="-4"/>
        </c:scaling>
        <c:delete val="0"/>
        <c:axPos val="l"/>
        <c:majorGridlines>
          <c:spPr>
            <a:ln w="3175">
              <a:solidFill>
                <a:srgbClr val="FFFFFF"/>
              </a:solidFill>
              <a:prstDash val="solid"/>
            </a:ln>
          </c:spPr>
        </c:majorGridlines>
        <c:title>
          <c:tx>
            <c:rich>
              <a:bodyPr/>
              <a:lstStyle/>
              <a:p>
                <a:pPr>
                  <a:defRPr/>
                </a:pPr>
                <a:r>
                  <a:rPr lang="en-US"/>
                  <a:t>median </a:t>
                </a:r>
              </a:p>
            </c:rich>
          </c:tx>
          <c:layout>
            <c:manualLayout>
              <c:xMode val="edge"/>
              <c:yMode val="edge"/>
              <c:x val="1.0856365017410071E-2"/>
              <c:y val="0.32215758224396707"/>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a:pPr>
            <a:endParaRPr lang="en-US"/>
          </a:p>
        </c:txPr>
        <c:crossAx val="-175443326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endParaRPr lang="en-US"/>
    </a:p>
  </c:txPr>
  <c:printSettings>
    <c:headerFooter alignWithMargins="0"/>
    <c:pageMargins b="1" l="0.75" r="0.75" t="1" header="0.5" footer="0.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5400">
              <a:solidFill>
                <a:srgbClr val="0000FF"/>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0-A14B-4037-81BD-AC734A22FA3B}"/>
            </c:ext>
          </c:extLst>
        </c:ser>
        <c:ser>
          <c:idx val="1"/>
          <c:order val="1"/>
          <c:spPr>
            <a:ln w="38100">
              <a:solidFill>
                <a:srgbClr val="FF0000"/>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1-A14B-4037-81BD-AC734A22FA3B}"/>
            </c:ext>
          </c:extLst>
        </c:ser>
        <c:dLbls>
          <c:showLegendKey val="0"/>
          <c:showVal val="0"/>
          <c:showCatName val="0"/>
          <c:showSerName val="0"/>
          <c:showPercent val="0"/>
          <c:showBubbleSize val="0"/>
        </c:dLbls>
        <c:axId val="-1754435440"/>
        <c:axId val="-1754431088"/>
      </c:scatterChart>
      <c:valAx>
        <c:axId val="-1754435440"/>
        <c:scaling>
          <c:orientation val="minMax"/>
          <c:max val="40"/>
          <c:min val="1"/>
        </c:scaling>
        <c:delete val="0"/>
        <c:axPos val="b"/>
        <c:majorGridlines>
          <c:spPr>
            <a:ln w="3175">
              <a:solidFill>
                <a:srgbClr val="808080"/>
              </a:solidFill>
              <a:prstDash val="solid"/>
            </a:ln>
          </c:spPr>
        </c:majorGridlines>
        <c:title>
          <c:tx>
            <c:rich>
              <a:bodyPr rot="-5400000" vert="horz"/>
              <a:lstStyle/>
              <a:p>
                <a:pPr algn="ctr">
                  <a:defRPr sz="150" b="0" i="0" u="none" strike="noStrike" baseline="0">
                    <a:solidFill>
                      <a:srgbClr val="000000"/>
                    </a:solidFill>
                    <a:latin typeface="Arial"/>
                    <a:ea typeface="Arial"/>
                    <a:cs typeface="Arial"/>
                  </a:defRPr>
                </a:pPr>
                <a:r>
                  <a:rPr lang="el-GR"/>
                  <a:t>Αριθμός Δείγματος</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Greek"/>
                <a:ea typeface="Arial Greek"/>
                <a:cs typeface="Arial Greek"/>
              </a:defRPr>
            </a:pPr>
            <a:endParaRPr lang="en-US"/>
          </a:p>
        </c:txPr>
        <c:crossAx val="-1754431088"/>
        <c:crosses val="autoZero"/>
        <c:crossBetween val="midCat"/>
        <c:majorUnit val="1"/>
      </c:valAx>
      <c:valAx>
        <c:axId val="-1754431088"/>
        <c:scaling>
          <c:orientation val="minMax"/>
        </c:scaling>
        <c:delete val="0"/>
        <c:axPos val="l"/>
        <c:majorGridlines>
          <c:spPr>
            <a:ln w="3175">
              <a:solidFill>
                <a:srgbClr val="80808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754435440"/>
        <c:crosses val="autoZero"/>
        <c:crossBetween val="midCat"/>
        <c:majorUnit val="2.1000000000000003E-3"/>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175" b="0" i="0" u="none" strike="noStrike" baseline="0">
          <a:solidFill>
            <a:srgbClr val="000000"/>
          </a:solidFill>
          <a:latin typeface="Arial Greek"/>
          <a:ea typeface="Arial Greek"/>
          <a:cs typeface="Arial Greek"/>
        </a:defRPr>
      </a:pPr>
      <a:endParaRPr lang="en-US"/>
    </a:p>
  </c:txPr>
  <c:printSettings>
    <c:headerFooter alignWithMargins="0"/>
    <c:pageMargins b="0.4" l="0.43" r="0.55000000000000004" t="0.38" header="0.26" footer="0.28999999999999998"/>
    <c:pageSetup paperSize="9" orientation="landscape" horizontalDpi="0" verticalDpi="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5400">
              <a:solidFill>
                <a:srgbClr val="0000FF"/>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0-EF0B-424D-8725-069E0B14A29B}"/>
            </c:ext>
          </c:extLst>
        </c:ser>
        <c:ser>
          <c:idx val="1"/>
          <c:order val="1"/>
          <c:spPr>
            <a:ln w="38100">
              <a:solidFill>
                <a:srgbClr val="FF0000"/>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1-EF0B-424D-8725-069E0B14A29B}"/>
            </c:ext>
          </c:extLst>
        </c:ser>
        <c:dLbls>
          <c:showLegendKey val="0"/>
          <c:showVal val="0"/>
          <c:showCatName val="0"/>
          <c:showSerName val="0"/>
          <c:showPercent val="0"/>
          <c:showBubbleSize val="0"/>
        </c:dLbls>
        <c:axId val="-1754442512"/>
        <c:axId val="-1754439792"/>
      </c:scatterChart>
      <c:valAx>
        <c:axId val="-1754442512"/>
        <c:scaling>
          <c:orientation val="minMax"/>
          <c:max val="40"/>
          <c:min val="1"/>
        </c:scaling>
        <c:delete val="0"/>
        <c:axPos val="b"/>
        <c:majorGridlines>
          <c:spPr>
            <a:ln w="3175">
              <a:solidFill>
                <a:srgbClr val="808080"/>
              </a:solidFill>
              <a:prstDash val="solid"/>
            </a:ln>
          </c:spPr>
        </c:majorGridlines>
        <c:title>
          <c:tx>
            <c:rich>
              <a:bodyPr rot="-5400000" vert="horz"/>
              <a:lstStyle/>
              <a:p>
                <a:pPr algn="ctr">
                  <a:defRPr sz="1000" b="0" i="0" u="none" strike="noStrike" baseline="0">
                    <a:solidFill>
                      <a:srgbClr val="000000"/>
                    </a:solidFill>
                    <a:latin typeface="Arial"/>
                    <a:ea typeface="Arial"/>
                    <a:cs typeface="Arial"/>
                  </a:defRPr>
                </a:pPr>
                <a:r>
                  <a:rPr lang="el-GR"/>
                  <a:t>Αριθμός Δείγματος</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54439792"/>
        <c:crosses val="autoZero"/>
        <c:crossBetween val="midCat"/>
        <c:majorUnit val="1"/>
      </c:valAx>
      <c:valAx>
        <c:axId val="-1754439792"/>
        <c:scaling>
          <c:orientation val="minMax"/>
          <c:max val="0.105"/>
          <c:min val="0"/>
        </c:scaling>
        <c:delete val="0"/>
        <c:axPos val="l"/>
        <c:majorGridlines>
          <c:spPr>
            <a:ln w="3175">
              <a:solidFill>
                <a:srgbClr val="80808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54442512"/>
        <c:crosses val="autoZero"/>
        <c:crossBetween val="midCat"/>
        <c:majorUnit val="0.01"/>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4" l="0.43" r="0.55000000000000004" t="0.38" header="0.26" footer="0.28999999999999998"/>
    <c:pageSetup paperSize="9" orientation="landscape" horizontalDpi="0" verticalDpi="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l-GR"/>
              <a:t>ΜETHOD : Organoleptic evaluation of virgin olive oils  </a:t>
            </a:r>
          </a:p>
          <a:p>
            <a:pPr>
              <a:defRPr/>
            </a:pPr>
            <a:r>
              <a:rPr lang="el-GR"/>
              <a:t>Internal quality control   -  chart of mean value</a:t>
            </a:r>
          </a:p>
          <a:p>
            <a:pPr>
              <a:defRPr/>
            </a:pPr>
            <a:r>
              <a:rPr lang="el-GR"/>
              <a:t>Category : ORDINARY,   3</a:t>
            </a:r>
            <a:r>
              <a:rPr lang="en-US"/>
              <a:t>.</a:t>
            </a:r>
            <a:r>
              <a:rPr lang="el-GR"/>
              <a:t>5 &lt; DEFECT≤6</a:t>
            </a:r>
            <a:r>
              <a:rPr lang="en-US"/>
              <a:t>.</a:t>
            </a:r>
            <a:r>
              <a:rPr lang="el-GR"/>
              <a:t>0 or FRUITY = 0</a:t>
            </a:r>
            <a:r>
              <a:rPr lang="en-US"/>
              <a:t>.0</a:t>
            </a:r>
            <a:r>
              <a:rPr lang="el-GR"/>
              <a:t> and 0 &lt; DEFECT≤3</a:t>
            </a:r>
            <a:r>
              <a:rPr lang="en-US"/>
              <a:t>.</a:t>
            </a:r>
            <a:r>
              <a:rPr lang="el-GR"/>
              <a:t>5</a:t>
            </a:r>
          </a:p>
        </c:rich>
      </c:tx>
      <c:layout>
        <c:manualLayout>
          <c:xMode val="edge"/>
          <c:yMode val="edge"/>
          <c:x val="0.15099344617850913"/>
          <c:y val="2.7696775998238315E-2"/>
        </c:manualLayout>
      </c:layout>
      <c:overlay val="0"/>
      <c:spPr>
        <a:noFill/>
        <a:ln w="25400">
          <a:noFill/>
        </a:ln>
      </c:spPr>
    </c:title>
    <c:autoTitleDeleted val="0"/>
    <c:plotArea>
      <c:layout>
        <c:manualLayout>
          <c:layoutTarget val="inner"/>
          <c:xMode val="edge"/>
          <c:yMode val="edge"/>
          <c:x val="9.4039735099337746E-2"/>
          <c:y val="0.15743440233236153"/>
          <c:w val="0.72582781456953638"/>
          <c:h val="0.49125364431486879"/>
        </c:manualLayout>
      </c:layout>
      <c:scatterChart>
        <c:scatterStyle val="smoothMarker"/>
        <c:varyColors val="0"/>
        <c:ser>
          <c:idx val="0"/>
          <c:order val="0"/>
          <c:tx>
            <c:strRef>
              <c:f>'3 X CHART OVOO'!$D$10</c:f>
              <c:strCache>
                <c:ptCount val="1"/>
                <c:pt idx="0">
                  <c:v>Me fruity</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'3 X CHART OVOO'!$C$11:$C$50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OVOO'!$D$11:$D$50</c:f>
              <c:numCache>
                <c:formatCode>0.000</c:formatCode>
                <c:ptCount val="40"/>
                <c:pt idx="0">
                  <c:v>0</c:v>
                </c:pt>
                <c:pt idx="1">
                  <c:v>0</c:v>
                </c:pt>
                <c:pt idx="2">
                  <c:v>0</c:v>
                </c:pt>
                <c:pt idx="3">
                  <c:v>0</c:v>
                </c:pt>
                <c:pt idx="4">
                  <c:v>0</c:v>
                </c:pt>
                <c:pt idx="5">
                  <c:v>0</c:v>
                </c:pt>
              </c:numCache>
            </c:numRef>
          </c:yVal>
          <c:smooth val="1"/>
          <c:extLst>
            <c:ext xmlns:c16="http://schemas.microsoft.com/office/drawing/2014/chart" uri="{C3380CC4-5D6E-409C-BE32-E72D297353CC}">
              <c16:uniqueId val="{00000000-7379-4E40-98D6-3CEFD51365E6}"/>
            </c:ext>
          </c:extLst>
        </c:ser>
        <c:ser>
          <c:idx val="1"/>
          <c:order val="1"/>
          <c:tx>
            <c:strRef>
              <c:f>'3 X CHART OVOO'!$E$10</c:f>
              <c:strCache>
                <c:ptCount val="1"/>
                <c:pt idx="0">
                  <c:v>Me defect</c:v>
                </c:pt>
              </c:strCache>
            </c:strRef>
          </c:tx>
          <c:spPr>
            <a:ln w="12700">
              <a:solidFill>
                <a:srgbClr val="800080"/>
              </a:solidFill>
              <a:prstDash val="solid"/>
            </a:ln>
          </c:spPr>
          <c:marker>
            <c:symbol val="circle"/>
            <c:size val="6"/>
            <c:spPr>
              <a:solidFill>
                <a:srgbClr val="800080"/>
              </a:solidFill>
              <a:ln>
                <a:solidFill>
                  <a:srgbClr val="800080"/>
                </a:solidFill>
                <a:prstDash val="solid"/>
              </a:ln>
            </c:spPr>
          </c:marker>
          <c:xVal>
            <c:numRef>
              <c:f>'3 X CHART OVOO'!$C$11:$C$50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OVOO'!$E$11:$E$50</c:f>
              <c:numCache>
                <c:formatCode>0.00</c:formatCode>
                <c:ptCount val="40"/>
                <c:pt idx="0">
                  <c:v>-4.4000000000000004</c:v>
                </c:pt>
                <c:pt idx="1">
                  <c:v>-4.3</c:v>
                </c:pt>
                <c:pt idx="2">
                  <c:v>-4.55</c:v>
                </c:pt>
                <c:pt idx="3">
                  <c:v>-4.1500000000000004</c:v>
                </c:pt>
                <c:pt idx="4">
                  <c:v>-4.3</c:v>
                </c:pt>
                <c:pt idx="5">
                  <c:v>-4.6500000000000004</c:v>
                </c:pt>
              </c:numCache>
            </c:numRef>
          </c:yVal>
          <c:smooth val="1"/>
          <c:extLst>
            <c:ext xmlns:c16="http://schemas.microsoft.com/office/drawing/2014/chart" uri="{C3380CC4-5D6E-409C-BE32-E72D297353CC}">
              <c16:uniqueId val="{00000001-7379-4E40-98D6-3CEFD51365E6}"/>
            </c:ext>
          </c:extLst>
        </c:ser>
        <c:ser>
          <c:idx val="2"/>
          <c:order val="2"/>
          <c:tx>
            <c:strRef>
              <c:f>'3 X CHART OVOO'!$F$10</c:f>
              <c:strCache>
                <c:ptCount val="1"/>
                <c:pt idx="0">
                  <c:v>TMe-3SL</c:v>
                </c:pt>
              </c:strCache>
            </c:strRef>
          </c:tx>
          <c:spPr>
            <a:ln w="38100">
              <a:solidFill>
                <a:srgbClr val="FF0000"/>
              </a:solidFill>
              <a:prstDash val="solid"/>
            </a:ln>
          </c:spPr>
          <c:marker>
            <c:symbol val="dash"/>
            <c:size val="2"/>
            <c:spPr>
              <a:solidFill>
                <a:srgbClr val="FF0000"/>
              </a:solidFill>
              <a:ln>
                <a:solidFill>
                  <a:srgbClr val="FF0000"/>
                </a:solidFill>
                <a:prstDash val="solid"/>
              </a:ln>
            </c:spPr>
          </c:marker>
          <c:xVal>
            <c:numRef>
              <c:f>'3 X CHART OVOO'!$C$11:$C$50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OVOO'!$F$11:$F$50</c:f>
              <c:numCache>
                <c:formatCode>0.00</c:formatCode>
                <c:ptCount val="40"/>
                <c:pt idx="0">
                  <c:v>-5.47</c:v>
                </c:pt>
                <c:pt idx="1">
                  <c:v>-5.47</c:v>
                </c:pt>
                <c:pt idx="2">
                  <c:v>-5.47</c:v>
                </c:pt>
                <c:pt idx="3">
                  <c:v>-5.47</c:v>
                </c:pt>
                <c:pt idx="4">
                  <c:v>-5.47</c:v>
                </c:pt>
                <c:pt idx="5">
                  <c:v>-5.47</c:v>
                </c:pt>
                <c:pt idx="6">
                  <c:v>-5.47</c:v>
                </c:pt>
                <c:pt idx="7">
                  <c:v>-5.47</c:v>
                </c:pt>
                <c:pt idx="8">
                  <c:v>-5.47</c:v>
                </c:pt>
                <c:pt idx="9">
                  <c:v>-5.47</c:v>
                </c:pt>
                <c:pt idx="10">
                  <c:v>-5.47</c:v>
                </c:pt>
                <c:pt idx="11">
                  <c:v>-5.47</c:v>
                </c:pt>
                <c:pt idx="12">
                  <c:v>-5.47</c:v>
                </c:pt>
                <c:pt idx="13">
                  <c:v>-5.47</c:v>
                </c:pt>
                <c:pt idx="14">
                  <c:v>-5.47</c:v>
                </c:pt>
                <c:pt idx="15">
                  <c:v>-5.47</c:v>
                </c:pt>
                <c:pt idx="16">
                  <c:v>-5.47</c:v>
                </c:pt>
                <c:pt idx="17">
                  <c:v>-5.47</c:v>
                </c:pt>
                <c:pt idx="18">
                  <c:v>-5.47</c:v>
                </c:pt>
                <c:pt idx="19">
                  <c:v>-5.47</c:v>
                </c:pt>
                <c:pt idx="20">
                  <c:v>-5.47</c:v>
                </c:pt>
                <c:pt idx="21">
                  <c:v>-5.47</c:v>
                </c:pt>
                <c:pt idx="22">
                  <c:v>-5.47</c:v>
                </c:pt>
                <c:pt idx="23">
                  <c:v>-5.47</c:v>
                </c:pt>
                <c:pt idx="24">
                  <c:v>-5.47</c:v>
                </c:pt>
                <c:pt idx="25">
                  <c:v>-5.47</c:v>
                </c:pt>
                <c:pt idx="26">
                  <c:v>-5.47</c:v>
                </c:pt>
                <c:pt idx="27">
                  <c:v>-5.47</c:v>
                </c:pt>
                <c:pt idx="28">
                  <c:v>-5.47</c:v>
                </c:pt>
                <c:pt idx="29">
                  <c:v>-5.47</c:v>
                </c:pt>
                <c:pt idx="30">
                  <c:v>-5.47</c:v>
                </c:pt>
                <c:pt idx="31">
                  <c:v>-5.47</c:v>
                </c:pt>
                <c:pt idx="32">
                  <c:v>-5.47</c:v>
                </c:pt>
                <c:pt idx="33">
                  <c:v>-5.47</c:v>
                </c:pt>
                <c:pt idx="34">
                  <c:v>-5.47</c:v>
                </c:pt>
                <c:pt idx="35">
                  <c:v>-5.47</c:v>
                </c:pt>
                <c:pt idx="36">
                  <c:v>-5.47</c:v>
                </c:pt>
                <c:pt idx="37">
                  <c:v>-5.47</c:v>
                </c:pt>
                <c:pt idx="38">
                  <c:v>-5.47</c:v>
                </c:pt>
                <c:pt idx="39">
                  <c:v>-5.47</c:v>
                </c:pt>
              </c:numCache>
            </c:numRef>
          </c:yVal>
          <c:smooth val="1"/>
          <c:extLst>
            <c:ext xmlns:c16="http://schemas.microsoft.com/office/drawing/2014/chart" uri="{C3380CC4-5D6E-409C-BE32-E72D297353CC}">
              <c16:uniqueId val="{00000002-7379-4E40-98D6-3CEFD51365E6}"/>
            </c:ext>
          </c:extLst>
        </c:ser>
        <c:ser>
          <c:idx val="3"/>
          <c:order val="3"/>
          <c:tx>
            <c:strRef>
              <c:f>'3 X CHART OVOO'!$G$10</c:f>
              <c:strCache>
                <c:ptCount val="1"/>
                <c:pt idx="0">
                  <c:v>TMe-2SL</c:v>
                </c:pt>
              </c:strCache>
            </c:strRef>
          </c:tx>
          <c:spPr>
            <a:ln w="38100">
              <a:solidFill>
                <a:srgbClr val="008000"/>
              </a:solidFill>
              <a:prstDash val="lgDashDot"/>
            </a:ln>
          </c:spPr>
          <c:marker>
            <c:symbol val="dash"/>
            <c:size val="2"/>
            <c:spPr>
              <a:solidFill>
                <a:srgbClr val="800080"/>
              </a:solidFill>
              <a:ln>
                <a:solidFill>
                  <a:srgbClr val="800080"/>
                </a:solidFill>
                <a:prstDash val="solid"/>
              </a:ln>
            </c:spPr>
          </c:marker>
          <c:xVal>
            <c:numRef>
              <c:f>'3 X CHART OVOO'!$C$11:$C$50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OVOO'!$G$11:$G$50</c:f>
              <c:numCache>
                <c:formatCode>0.00</c:formatCode>
                <c:ptCount val="40"/>
                <c:pt idx="0">
                  <c:v>-5.08</c:v>
                </c:pt>
                <c:pt idx="1">
                  <c:v>-5.08</c:v>
                </c:pt>
                <c:pt idx="2">
                  <c:v>-5.08</c:v>
                </c:pt>
                <c:pt idx="3">
                  <c:v>-5.08</c:v>
                </c:pt>
                <c:pt idx="4">
                  <c:v>-5.08</c:v>
                </c:pt>
                <c:pt idx="5">
                  <c:v>-5.08</c:v>
                </c:pt>
                <c:pt idx="6">
                  <c:v>-5.08</c:v>
                </c:pt>
                <c:pt idx="7">
                  <c:v>-5.08</c:v>
                </c:pt>
                <c:pt idx="8">
                  <c:v>-5.08</c:v>
                </c:pt>
                <c:pt idx="9">
                  <c:v>-5.08</c:v>
                </c:pt>
                <c:pt idx="10">
                  <c:v>-5.08</c:v>
                </c:pt>
                <c:pt idx="11">
                  <c:v>-5.08</c:v>
                </c:pt>
                <c:pt idx="12">
                  <c:v>-5.08</c:v>
                </c:pt>
                <c:pt idx="13">
                  <c:v>-5.08</c:v>
                </c:pt>
                <c:pt idx="14">
                  <c:v>-5.08</c:v>
                </c:pt>
                <c:pt idx="15">
                  <c:v>-5.08</c:v>
                </c:pt>
                <c:pt idx="16">
                  <c:v>-5.08</c:v>
                </c:pt>
                <c:pt idx="17">
                  <c:v>-5.08</c:v>
                </c:pt>
                <c:pt idx="18">
                  <c:v>-5.08</c:v>
                </c:pt>
                <c:pt idx="19">
                  <c:v>-5.08</c:v>
                </c:pt>
                <c:pt idx="20">
                  <c:v>-5.08</c:v>
                </c:pt>
                <c:pt idx="21">
                  <c:v>-5.08</c:v>
                </c:pt>
                <c:pt idx="22">
                  <c:v>-5.08</c:v>
                </c:pt>
                <c:pt idx="23">
                  <c:v>-5.08</c:v>
                </c:pt>
                <c:pt idx="24">
                  <c:v>-5.08</c:v>
                </c:pt>
                <c:pt idx="25">
                  <c:v>-5.08</c:v>
                </c:pt>
                <c:pt idx="26">
                  <c:v>-5.08</c:v>
                </c:pt>
                <c:pt idx="27">
                  <c:v>-5.08</c:v>
                </c:pt>
                <c:pt idx="28">
                  <c:v>-5.08</c:v>
                </c:pt>
                <c:pt idx="29">
                  <c:v>-5.08</c:v>
                </c:pt>
                <c:pt idx="30">
                  <c:v>-5.08</c:v>
                </c:pt>
                <c:pt idx="31">
                  <c:v>-5.08</c:v>
                </c:pt>
                <c:pt idx="32">
                  <c:v>-5.08</c:v>
                </c:pt>
                <c:pt idx="33">
                  <c:v>-5.08</c:v>
                </c:pt>
                <c:pt idx="34">
                  <c:v>-5.08</c:v>
                </c:pt>
                <c:pt idx="35">
                  <c:v>-5.08</c:v>
                </c:pt>
                <c:pt idx="36">
                  <c:v>-5.08</c:v>
                </c:pt>
                <c:pt idx="37">
                  <c:v>-5.08</c:v>
                </c:pt>
                <c:pt idx="38">
                  <c:v>-5.08</c:v>
                </c:pt>
                <c:pt idx="39">
                  <c:v>-5.08</c:v>
                </c:pt>
              </c:numCache>
            </c:numRef>
          </c:yVal>
          <c:smooth val="0"/>
          <c:extLst>
            <c:ext xmlns:c16="http://schemas.microsoft.com/office/drawing/2014/chart" uri="{C3380CC4-5D6E-409C-BE32-E72D297353CC}">
              <c16:uniqueId val="{00000003-7379-4E40-98D6-3CEFD51365E6}"/>
            </c:ext>
          </c:extLst>
        </c:ser>
        <c:ser>
          <c:idx val="4"/>
          <c:order val="4"/>
          <c:tx>
            <c:strRef>
              <c:f>'3 X CHART OVOO'!$H$10</c:f>
              <c:strCache>
                <c:ptCount val="1"/>
                <c:pt idx="0">
                  <c:v>TMe</c:v>
                </c:pt>
              </c:strCache>
            </c:strRef>
          </c:tx>
          <c:spPr>
            <a:ln w="25400">
              <a:solidFill>
                <a:srgbClr val="99CC00"/>
              </a:solidFill>
              <a:prstDash val="solid"/>
            </a:ln>
          </c:spPr>
          <c:marker>
            <c:symbol val="dot"/>
            <c:size val="2"/>
            <c:spPr>
              <a:solidFill>
                <a:srgbClr val="99CC00"/>
              </a:solidFill>
              <a:ln>
                <a:solidFill>
                  <a:srgbClr val="99CC00"/>
                </a:solidFill>
                <a:prstDash val="solid"/>
              </a:ln>
            </c:spPr>
          </c:marker>
          <c:xVal>
            <c:numRef>
              <c:f>'3 X CHART OVOO'!$C$11:$C$50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OVOO'!$H$11:$H$50</c:f>
              <c:numCache>
                <c:formatCode>0.00</c:formatCode>
                <c:ptCount val="40"/>
                <c:pt idx="0">
                  <c:v>-4.3</c:v>
                </c:pt>
                <c:pt idx="1">
                  <c:v>-4.3</c:v>
                </c:pt>
                <c:pt idx="2">
                  <c:v>-4.3</c:v>
                </c:pt>
                <c:pt idx="3">
                  <c:v>-4.3</c:v>
                </c:pt>
                <c:pt idx="4">
                  <c:v>-4.3</c:v>
                </c:pt>
                <c:pt idx="5">
                  <c:v>-4.3</c:v>
                </c:pt>
                <c:pt idx="6">
                  <c:v>-4.3</c:v>
                </c:pt>
                <c:pt idx="7">
                  <c:v>-4.3</c:v>
                </c:pt>
                <c:pt idx="8">
                  <c:v>-4.3</c:v>
                </c:pt>
                <c:pt idx="9">
                  <c:v>-4.3</c:v>
                </c:pt>
                <c:pt idx="10">
                  <c:v>-4.3</c:v>
                </c:pt>
                <c:pt idx="11">
                  <c:v>-4.3</c:v>
                </c:pt>
                <c:pt idx="12">
                  <c:v>-4.3</c:v>
                </c:pt>
                <c:pt idx="13">
                  <c:v>-4.3</c:v>
                </c:pt>
                <c:pt idx="14">
                  <c:v>-4.3</c:v>
                </c:pt>
                <c:pt idx="15">
                  <c:v>-4.3</c:v>
                </c:pt>
                <c:pt idx="16">
                  <c:v>-4.3</c:v>
                </c:pt>
                <c:pt idx="17">
                  <c:v>-4.3</c:v>
                </c:pt>
                <c:pt idx="18">
                  <c:v>-4.3</c:v>
                </c:pt>
                <c:pt idx="19">
                  <c:v>-4.3</c:v>
                </c:pt>
                <c:pt idx="20">
                  <c:v>-4.3</c:v>
                </c:pt>
                <c:pt idx="21">
                  <c:v>-4.3</c:v>
                </c:pt>
                <c:pt idx="22">
                  <c:v>-4.3</c:v>
                </c:pt>
                <c:pt idx="23">
                  <c:v>-4.3</c:v>
                </c:pt>
                <c:pt idx="24">
                  <c:v>-4.3</c:v>
                </c:pt>
                <c:pt idx="25">
                  <c:v>-4.3</c:v>
                </c:pt>
                <c:pt idx="26">
                  <c:v>-4.3</c:v>
                </c:pt>
                <c:pt idx="27">
                  <c:v>-4.3</c:v>
                </c:pt>
                <c:pt idx="28">
                  <c:v>-4.3</c:v>
                </c:pt>
                <c:pt idx="29">
                  <c:v>-4.3</c:v>
                </c:pt>
                <c:pt idx="30">
                  <c:v>-4.3</c:v>
                </c:pt>
                <c:pt idx="31">
                  <c:v>-4.3</c:v>
                </c:pt>
                <c:pt idx="32">
                  <c:v>-4.3</c:v>
                </c:pt>
                <c:pt idx="33">
                  <c:v>-4.3</c:v>
                </c:pt>
                <c:pt idx="34">
                  <c:v>-4.3</c:v>
                </c:pt>
                <c:pt idx="35">
                  <c:v>-4.3</c:v>
                </c:pt>
                <c:pt idx="36">
                  <c:v>-4.3</c:v>
                </c:pt>
                <c:pt idx="37">
                  <c:v>-4.3</c:v>
                </c:pt>
                <c:pt idx="38">
                  <c:v>-4.3</c:v>
                </c:pt>
                <c:pt idx="39">
                  <c:v>-4.3</c:v>
                </c:pt>
              </c:numCache>
            </c:numRef>
          </c:yVal>
          <c:smooth val="1"/>
          <c:extLst>
            <c:ext xmlns:c16="http://schemas.microsoft.com/office/drawing/2014/chart" uri="{C3380CC4-5D6E-409C-BE32-E72D297353CC}">
              <c16:uniqueId val="{00000004-7379-4E40-98D6-3CEFD51365E6}"/>
            </c:ext>
          </c:extLst>
        </c:ser>
        <c:ser>
          <c:idx val="5"/>
          <c:order val="5"/>
          <c:tx>
            <c:strRef>
              <c:f>'3 X CHART OVOO'!$I$10</c:f>
              <c:strCache>
                <c:ptCount val="1"/>
                <c:pt idx="0">
                  <c:v>TMe+2SL</c:v>
                </c:pt>
              </c:strCache>
            </c:strRef>
          </c:tx>
          <c:spPr>
            <a:ln w="38100">
              <a:solidFill>
                <a:srgbClr val="008000"/>
              </a:solidFill>
              <a:prstDash val="lgDashDotDot"/>
            </a:ln>
          </c:spPr>
          <c:marker>
            <c:symbol val="dash"/>
            <c:size val="2"/>
            <c:spPr>
              <a:solidFill>
                <a:srgbClr val="800080"/>
              </a:solidFill>
              <a:ln>
                <a:solidFill>
                  <a:srgbClr val="800080"/>
                </a:solidFill>
                <a:prstDash val="solid"/>
              </a:ln>
            </c:spPr>
          </c:marker>
          <c:xVal>
            <c:numRef>
              <c:f>'3 X CHART OVOO'!$C$11:$C$50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OVOO'!$I$11:$I$50</c:f>
              <c:numCache>
                <c:formatCode>0.00</c:formatCode>
                <c:ptCount val="40"/>
                <c:pt idx="0">
                  <c:v>-3.5199999999999996</c:v>
                </c:pt>
                <c:pt idx="1">
                  <c:v>-3.5199999999999996</c:v>
                </c:pt>
                <c:pt idx="2">
                  <c:v>-3.5199999999999996</c:v>
                </c:pt>
                <c:pt idx="3">
                  <c:v>-3.5199999999999996</c:v>
                </c:pt>
                <c:pt idx="4">
                  <c:v>-3.5199999999999996</c:v>
                </c:pt>
                <c:pt idx="5">
                  <c:v>-3.5199999999999996</c:v>
                </c:pt>
                <c:pt idx="6">
                  <c:v>-3.5199999999999996</c:v>
                </c:pt>
                <c:pt idx="7">
                  <c:v>-3.5199999999999996</c:v>
                </c:pt>
                <c:pt idx="8">
                  <c:v>-3.5199999999999996</c:v>
                </c:pt>
                <c:pt idx="9">
                  <c:v>-3.5199999999999996</c:v>
                </c:pt>
                <c:pt idx="10">
                  <c:v>-3.5199999999999996</c:v>
                </c:pt>
                <c:pt idx="11">
                  <c:v>-3.5199999999999996</c:v>
                </c:pt>
                <c:pt idx="12">
                  <c:v>-3.5199999999999996</c:v>
                </c:pt>
                <c:pt idx="13">
                  <c:v>-3.5199999999999996</c:v>
                </c:pt>
                <c:pt idx="14">
                  <c:v>-3.5199999999999996</c:v>
                </c:pt>
                <c:pt idx="15">
                  <c:v>-3.5199999999999996</c:v>
                </c:pt>
                <c:pt idx="16">
                  <c:v>-3.5199999999999996</c:v>
                </c:pt>
                <c:pt idx="17">
                  <c:v>-3.5199999999999996</c:v>
                </c:pt>
                <c:pt idx="18">
                  <c:v>-3.5199999999999996</c:v>
                </c:pt>
                <c:pt idx="19">
                  <c:v>-3.5199999999999996</c:v>
                </c:pt>
                <c:pt idx="20">
                  <c:v>-3.5199999999999996</c:v>
                </c:pt>
                <c:pt idx="21">
                  <c:v>-3.5199999999999996</c:v>
                </c:pt>
                <c:pt idx="22">
                  <c:v>-3.5199999999999996</c:v>
                </c:pt>
                <c:pt idx="23">
                  <c:v>-3.5199999999999996</c:v>
                </c:pt>
                <c:pt idx="24">
                  <c:v>-3.5199999999999996</c:v>
                </c:pt>
                <c:pt idx="25">
                  <c:v>-3.5199999999999996</c:v>
                </c:pt>
                <c:pt idx="26">
                  <c:v>-3.5199999999999996</c:v>
                </c:pt>
                <c:pt idx="27">
                  <c:v>-3.5199999999999996</c:v>
                </c:pt>
                <c:pt idx="28">
                  <c:v>-3.5199999999999996</c:v>
                </c:pt>
                <c:pt idx="29">
                  <c:v>-3.5199999999999996</c:v>
                </c:pt>
                <c:pt idx="30">
                  <c:v>-3.5199999999999996</c:v>
                </c:pt>
                <c:pt idx="31">
                  <c:v>-3.5199999999999996</c:v>
                </c:pt>
                <c:pt idx="32">
                  <c:v>-3.5199999999999996</c:v>
                </c:pt>
                <c:pt idx="33">
                  <c:v>-3.5199999999999996</c:v>
                </c:pt>
                <c:pt idx="34">
                  <c:v>-3.5199999999999996</c:v>
                </c:pt>
                <c:pt idx="35">
                  <c:v>-3.5199999999999996</c:v>
                </c:pt>
                <c:pt idx="36">
                  <c:v>-3.5199999999999996</c:v>
                </c:pt>
                <c:pt idx="37">
                  <c:v>-3.5199999999999996</c:v>
                </c:pt>
                <c:pt idx="38">
                  <c:v>-3.5199999999999996</c:v>
                </c:pt>
                <c:pt idx="39">
                  <c:v>-3.5199999999999996</c:v>
                </c:pt>
              </c:numCache>
            </c:numRef>
          </c:yVal>
          <c:smooth val="0"/>
          <c:extLst>
            <c:ext xmlns:c16="http://schemas.microsoft.com/office/drawing/2014/chart" uri="{C3380CC4-5D6E-409C-BE32-E72D297353CC}">
              <c16:uniqueId val="{00000005-7379-4E40-98D6-3CEFD51365E6}"/>
            </c:ext>
          </c:extLst>
        </c:ser>
        <c:ser>
          <c:idx val="6"/>
          <c:order val="6"/>
          <c:tx>
            <c:strRef>
              <c:f>'3 X CHART OVOO'!$J$10</c:f>
              <c:strCache>
                <c:ptCount val="1"/>
                <c:pt idx="0">
                  <c:v>TMe+3SL</c:v>
                </c:pt>
              </c:strCache>
            </c:strRef>
          </c:tx>
          <c:spPr>
            <a:ln w="38100">
              <a:solidFill>
                <a:srgbClr val="FF0000"/>
              </a:solidFill>
              <a:prstDash val="solid"/>
            </a:ln>
          </c:spPr>
          <c:marker>
            <c:symbol val="dash"/>
            <c:size val="2"/>
            <c:spPr>
              <a:solidFill>
                <a:srgbClr val="FF0000"/>
              </a:solidFill>
              <a:ln>
                <a:solidFill>
                  <a:srgbClr val="FF0000"/>
                </a:solidFill>
                <a:prstDash val="solid"/>
              </a:ln>
            </c:spPr>
          </c:marker>
          <c:xVal>
            <c:numRef>
              <c:f>'3 X CHART OVOO'!$C$11:$C$50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OVOO'!$J$11:$J$50</c:f>
              <c:numCache>
                <c:formatCode>0.00</c:formatCode>
                <c:ptCount val="40"/>
                <c:pt idx="0">
                  <c:v>-3.13</c:v>
                </c:pt>
                <c:pt idx="1">
                  <c:v>-3.13</c:v>
                </c:pt>
                <c:pt idx="2">
                  <c:v>-3.13</c:v>
                </c:pt>
                <c:pt idx="3">
                  <c:v>-3.13</c:v>
                </c:pt>
                <c:pt idx="4">
                  <c:v>-3.13</c:v>
                </c:pt>
                <c:pt idx="5">
                  <c:v>-3.13</c:v>
                </c:pt>
                <c:pt idx="6">
                  <c:v>-3.13</c:v>
                </c:pt>
                <c:pt idx="7">
                  <c:v>-3.13</c:v>
                </c:pt>
                <c:pt idx="8">
                  <c:v>-3.13</c:v>
                </c:pt>
                <c:pt idx="9">
                  <c:v>-3.13</c:v>
                </c:pt>
                <c:pt idx="10">
                  <c:v>-3.13</c:v>
                </c:pt>
                <c:pt idx="11">
                  <c:v>-3.13</c:v>
                </c:pt>
                <c:pt idx="12">
                  <c:v>-3.13</c:v>
                </c:pt>
                <c:pt idx="13">
                  <c:v>-3.13</c:v>
                </c:pt>
                <c:pt idx="14">
                  <c:v>-3.13</c:v>
                </c:pt>
                <c:pt idx="15">
                  <c:v>-3.13</c:v>
                </c:pt>
                <c:pt idx="16">
                  <c:v>-3.13</c:v>
                </c:pt>
                <c:pt idx="17">
                  <c:v>-3.13</c:v>
                </c:pt>
                <c:pt idx="18">
                  <c:v>-3.13</c:v>
                </c:pt>
                <c:pt idx="19">
                  <c:v>-3.13</c:v>
                </c:pt>
                <c:pt idx="20">
                  <c:v>-3.13</c:v>
                </c:pt>
                <c:pt idx="21">
                  <c:v>-3.13</c:v>
                </c:pt>
                <c:pt idx="22">
                  <c:v>-3.13</c:v>
                </c:pt>
                <c:pt idx="23">
                  <c:v>-3.13</c:v>
                </c:pt>
                <c:pt idx="24">
                  <c:v>-3.13</c:v>
                </c:pt>
                <c:pt idx="25">
                  <c:v>-3.13</c:v>
                </c:pt>
                <c:pt idx="26">
                  <c:v>-3.13</c:v>
                </c:pt>
                <c:pt idx="27">
                  <c:v>-3.13</c:v>
                </c:pt>
                <c:pt idx="28">
                  <c:v>-3.13</c:v>
                </c:pt>
                <c:pt idx="29">
                  <c:v>-3.13</c:v>
                </c:pt>
                <c:pt idx="30">
                  <c:v>-3.13</c:v>
                </c:pt>
                <c:pt idx="31">
                  <c:v>-3.13</c:v>
                </c:pt>
                <c:pt idx="32">
                  <c:v>-3.13</c:v>
                </c:pt>
                <c:pt idx="33">
                  <c:v>-3.13</c:v>
                </c:pt>
                <c:pt idx="34">
                  <c:v>-3.13</c:v>
                </c:pt>
                <c:pt idx="35">
                  <c:v>-3.13</c:v>
                </c:pt>
                <c:pt idx="36">
                  <c:v>-3.13</c:v>
                </c:pt>
                <c:pt idx="37">
                  <c:v>-3.13</c:v>
                </c:pt>
                <c:pt idx="38">
                  <c:v>-3.13</c:v>
                </c:pt>
                <c:pt idx="39">
                  <c:v>-3.13</c:v>
                </c:pt>
              </c:numCache>
            </c:numRef>
          </c:yVal>
          <c:smooth val="1"/>
          <c:extLst>
            <c:ext xmlns:c16="http://schemas.microsoft.com/office/drawing/2014/chart" uri="{C3380CC4-5D6E-409C-BE32-E72D297353CC}">
              <c16:uniqueId val="{00000006-7379-4E40-98D6-3CEFD51365E6}"/>
            </c:ext>
          </c:extLst>
        </c:ser>
        <c:dLbls>
          <c:showLegendKey val="0"/>
          <c:showVal val="0"/>
          <c:showCatName val="0"/>
          <c:showSerName val="0"/>
          <c:showPercent val="0"/>
          <c:showBubbleSize val="0"/>
        </c:dLbls>
        <c:axId val="-1754444144"/>
        <c:axId val="-1754434896"/>
      </c:scatterChart>
      <c:valAx>
        <c:axId val="-1754444144"/>
        <c:scaling>
          <c:orientation val="minMax"/>
          <c:max val="40"/>
        </c:scaling>
        <c:delete val="0"/>
        <c:axPos val="b"/>
        <c:title>
          <c:tx>
            <c:rich>
              <a:bodyPr/>
              <a:lstStyle/>
              <a:p>
                <a:pPr>
                  <a:defRPr/>
                </a:pPr>
                <a:r>
                  <a:rPr lang="en-US"/>
                  <a:t>sample's code  </a:t>
                </a:r>
              </a:p>
            </c:rich>
          </c:tx>
          <c:layout>
            <c:manualLayout>
              <c:xMode val="edge"/>
              <c:yMode val="edge"/>
              <c:x val="0.4"/>
              <c:y val="0.688046613220966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754434896"/>
        <c:crossesAt val="-7"/>
        <c:crossBetween val="midCat"/>
        <c:majorUnit val="1"/>
        <c:minorUnit val="1"/>
      </c:valAx>
      <c:valAx>
        <c:axId val="-1754434896"/>
        <c:scaling>
          <c:orientation val="minMax"/>
          <c:max val="0.5"/>
          <c:min val="-7"/>
        </c:scaling>
        <c:delete val="0"/>
        <c:axPos val="l"/>
        <c:majorGridlines>
          <c:spPr>
            <a:ln w="3175">
              <a:solidFill>
                <a:srgbClr val="FFFFFF"/>
              </a:solidFill>
              <a:prstDash val="solid"/>
            </a:ln>
          </c:spPr>
        </c:majorGridlines>
        <c:title>
          <c:tx>
            <c:rich>
              <a:bodyPr/>
              <a:lstStyle/>
              <a:p>
                <a:pPr>
                  <a:defRPr/>
                </a:pPr>
                <a:r>
                  <a:rPr lang="en-US"/>
                  <a:t>median </a:t>
                </a:r>
              </a:p>
            </c:rich>
          </c:tx>
          <c:layout>
            <c:manualLayout>
              <c:xMode val="edge"/>
              <c:yMode val="edge"/>
              <c:x val="2.7814607006459522E-2"/>
              <c:y val="0.3527694752441659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a:pPr>
            <a:endParaRPr lang="en-US"/>
          </a:p>
        </c:txPr>
        <c:crossAx val="-1754444144"/>
        <c:crosses val="autoZero"/>
        <c:crossBetween val="midCat"/>
        <c:majorUnit val="1"/>
        <c:minorUnit val="0.2"/>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endParaRPr lang="en-US"/>
    </a:p>
  </c:txPr>
  <c:printSettings>
    <c:headerFooter alignWithMargins="0"/>
    <c:pageMargins b="1" l="0.75" r="0.75" t="1" header="0.5" footer="0.5"/>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5400">
              <a:solidFill>
                <a:srgbClr val="0000FF"/>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0-0F10-4E49-8652-F54F8425F528}"/>
            </c:ext>
          </c:extLst>
        </c:ser>
        <c:ser>
          <c:idx val="1"/>
          <c:order val="1"/>
          <c:spPr>
            <a:ln w="38100">
              <a:solidFill>
                <a:srgbClr val="FF0000"/>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1-0F10-4E49-8652-F54F8425F528}"/>
            </c:ext>
          </c:extLst>
        </c:ser>
        <c:dLbls>
          <c:showLegendKey val="0"/>
          <c:showVal val="0"/>
          <c:showCatName val="0"/>
          <c:showSerName val="0"/>
          <c:showPercent val="0"/>
          <c:showBubbleSize val="0"/>
        </c:dLbls>
        <c:axId val="-1754430544"/>
        <c:axId val="-1754441424"/>
      </c:scatterChart>
      <c:valAx>
        <c:axId val="-1754430544"/>
        <c:scaling>
          <c:orientation val="minMax"/>
          <c:max val="40"/>
          <c:min val="1"/>
        </c:scaling>
        <c:delete val="0"/>
        <c:axPos val="b"/>
        <c:majorGridlines>
          <c:spPr>
            <a:ln w="3175">
              <a:solidFill>
                <a:srgbClr val="808080"/>
              </a:solidFill>
              <a:prstDash val="solid"/>
            </a:ln>
          </c:spPr>
        </c:majorGridlines>
        <c:title>
          <c:tx>
            <c:rich>
              <a:bodyPr rot="-5400000" vert="horz"/>
              <a:lstStyle/>
              <a:p>
                <a:pPr algn="ctr">
                  <a:defRPr sz="150" b="0" i="0" u="none" strike="noStrike" baseline="0">
                    <a:solidFill>
                      <a:srgbClr val="000000"/>
                    </a:solidFill>
                    <a:latin typeface="Arial"/>
                    <a:ea typeface="Arial"/>
                    <a:cs typeface="Arial"/>
                  </a:defRPr>
                </a:pPr>
                <a:r>
                  <a:rPr lang="el-GR"/>
                  <a:t>Αριθμός Δείγματος</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Greek"/>
                <a:ea typeface="Arial Greek"/>
                <a:cs typeface="Arial Greek"/>
              </a:defRPr>
            </a:pPr>
            <a:endParaRPr lang="en-US"/>
          </a:p>
        </c:txPr>
        <c:crossAx val="-1754441424"/>
        <c:crosses val="autoZero"/>
        <c:crossBetween val="midCat"/>
        <c:majorUnit val="1"/>
      </c:valAx>
      <c:valAx>
        <c:axId val="-1754441424"/>
        <c:scaling>
          <c:orientation val="minMax"/>
        </c:scaling>
        <c:delete val="0"/>
        <c:axPos val="l"/>
        <c:majorGridlines>
          <c:spPr>
            <a:ln w="3175">
              <a:solidFill>
                <a:srgbClr val="80808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754430544"/>
        <c:crosses val="autoZero"/>
        <c:crossBetween val="midCat"/>
        <c:majorUnit val="2.1000000000000003E-3"/>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175" b="0" i="0" u="none" strike="noStrike" baseline="0">
          <a:solidFill>
            <a:srgbClr val="000000"/>
          </a:solidFill>
          <a:latin typeface="Arial Greek"/>
          <a:ea typeface="Arial Greek"/>
          <a:cs typeface="Arial Greek"/>
        </a:defRPr>
      </a:pPr>
      <a:endParaRPr lang="en-US"/>
    </a:p>
  </c:txPr>
  <c:printSettings>
    <c:headerFooter alignWithMargins="0"/>
    <c:pageMargins b="0.4" l="0.43" r="0.55000000000000004" t="0.38" header="0.26" footer="0.28999999999999998"/>
    <c:pageSetup paperSize="9" orientation="landscape" horizontalDpi="0" verticalDpi="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5400">
              <a:solidFill>
                <a:srgbClr val="0000FF"/>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0-DAEA-4455-81FC-2058254AF730}"/>
            </c:ext>
          </c:extLst>
        </c:ser>
        <c:ser>
          <c:idx val="1"/>
          <c:order val="1"/>
          <c:spPr>
            <a:ln w="38100">
              <a:solidFill>
                <a:srgbClr val="FF0000"/>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1-DAEA-4455-81FC-2058254AF730}"/>
            </c:ext>
          </c:extLst>
        </c:ser>
        <c:dLbls>
          <c:showLegendKey val="0"/>
          <c:showVal val="0"/>
          <c:showCatName val="0"/>
          <c:showSerName val="0"/>
          <c:showPercent val="0"/>
          <c:showBubbleSize val="0"/>
        </c:dLbls>
        <c:axId val="-1754440880"/>
        <c:axId val="-1754438160"/>
      </c:scatterChart>
      <c:valAx>
        <c:axId val="-1754440880"/>
        <c:scaling>
          <c:orientation val="minMax"/>
          <c:max val="40"/>
          <c:min val="1"/>
        </c:scaling>
        <c:delete val="0"/>
        <c:axPos val="b"/>
        <c:majorGridlines>
          <c:spPr>
            <a:ln w="3175">
              <a:solidFill>
                <a:srgbClr val="808080"/>
              </a:solidFill>
              <a:prstDash val="solid"/>
            </a:ln>
          </c:spPr>
        </c:majorGridlines>
        <c:title>
          <c:tx>
            <c:rich>
              <a:bodyPr rot="-5400000" vert="horz"/>
              <a:lstStyle/>
              <a:p>
                <a:pPr algn="ctr">
                  <a:defRPr sz="1000" b="0" i="0" u="none" strike="noStrike" baseline="0">
                    <a:solidFill>
                      <a:srgbClr val="000000"/>
                    </a:solidFill>
                    <a:latin typeface="Arial"/>
                    <a:ea typeface="Arial"/>
                    <a:cs typeface="Arial"/>
                  </a:defRPr>
                </a:pPr>
                <a:r>
                  <a:rPr lang="el-GR"/>
                  <a:t>Αριθμός Δείγματος</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54438160"/>
        <c:crosses val="autoZero"/>
        <c:crossBetween val="midCat"/>
        <c:majorUnit val="1"/>
      </c:valAx>
      <c:valAx>
        <c:axId val="-1754438160"/>
        <c:scaling>
          <c:orientation val="minMax"/>
          <c:max val="0.105"/>
          <c:min val="0"/>
        </c:scaling>
        <c:delete val="0"/>
        <c:axPos val="l"/>
        <c:majorGridlines>
          <c:spPr>
            <a:ln w="3175">
              <a:solidFill>
                <a:srgbClr val="80808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54440880"/>
        <c:crosses val="autoZero"/>
        <c:crossBetween val="midCat"/>
        <c:majorUnit val="0.01"/>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4" l="0.43" r="0.55000000000000004" t="0.38" header="0.26" footer="0.28999999999999998"/>
    <c:pageSetup paperSize="9" orientation="landscape" horizontalDpi="0"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a:t>
            </a:r>
            <a:r>
              <a:rPr lang="es-ES" sz="1000" b="1" i="0" baseline="0">
                <a:effectLst/>
              </a:rPr>
              <a:t>Precision Number PNp</a:t>
            </a:r>
            <a:endParaRPr lang="el-GR"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Panel : p , Attribute : defect</a:t>
            </a:r>
          </a:p>
        </c:rich>
      </c:tx>
      <c:layout>
        <c:manualLayout>
          <c:xMode val="edge"/>
          <c:yMode val="edge"/>
          <c:x val="0.16187702172265736"/>
          <c:y val="1.9581064763598766E-2"/>
        </c:manualLayout>
      </c:layout>
      <c:overlay val="0"/>
      <c:spPr>
        <a:noFill/>
        <a:ln w="25400">
          <a:noFill/>
        </a:ln>
      </c:spPr>
    </c:title>
    <c:autoTitleDeleted val="0"/>
    <c:plotArea>
      <c:layout>
        <c:manualLayout>
          <c:layoutTarget val="inner"/>
          <c:xMode val="edge"/>
          <c:yMode val="edge"/>
          <c:x val="0.12845849802371542"/>
          <c:y val="0.16741094863142109"/>
          <c:w val="0.8214756258234519"/>
          <c:h val="0.5050406879056436"/>
        </c:manualLayout>
      </c:layout>
      <c:scatterChart>
        <c:scatterStyle val="lineMarker"/>
        <c:varyColors val="0"/>
        <c:ser>
          <c:idx val="1"/>
          <c:order val="0"/>
          <c:tx>
            <c:strRef>
              <c:f>'1a PANEL CHART PN'!$F$10</c:f>
              <c:strCache>
                <c:ptCount val="1"/>
                <c:pt idx="0">
                  <c:v>PNp defect</c:v>
                </c:pt>
              </c:strCache>
            </c:strRef>
          </c:tx>
          <c:spPr>
            <a:ln>
              <a:solidFill>
                <a:srgbClr val="CC0099"/>
              </a:solidFill>
            </a:ln>
          </c:spPr>
          <c:marker>
            <c:symbol val="circle"/>
            <c:size val="5"/>
            <c:spPr>
              <a:solidFill>
                <a:srgbClr val="CC0099"/>
              </a:solidFill>
              <a:ln>
                <a:solidFill>
                  <a:srgbClr val="CC0099"/>
                </a:solidFill>
                <a:prstDash val="solid"/>
              </a:ln>
            </c:spPr>
          </c:marker>
          <c:yVal>
            <c:numRef>
              <c:f>'1a PANEL CHART PN'!$F$11:$F$52</c:f>
              <c:numCache>
                <c:formatCode>0.00</c:formatCode>
                <c:ptCount val="42"/>
                <c:pt idx="0">
                  <c:v>0</c:v>
                </c:pt>
                <c:pt idx="1">
                  <c:v>0</c:v>
                </c:pt>
                <c:pt idx="2">
                  <c:v>0.15999999999999992</c:v>
                </c:pt>
                <c:pt idx="3">
                  <c:v>3.999999999999998E-2</c:v>
                </c:pt>
                <c:pt idx="4">
                  <c:v>3.999999999999998E-2</c:v>
                </c:pt>
                <c:pt idx="5">
                  <c:v>3.9999999999999897E-2</c:v>
                </c:pt>
                <c:pt idx="6">
                  <c:v>9.9999999999999742E-3</c:v>
                </c:pt>
                <c:pt idx="7">
                  <c:v>3.9999999999999897E-2</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0"/>
          <c:extLst>
            <c:ext xmlns:c16="http://schemas.microsoft.com/office/drawing/2014/chart" uri="{C3380CC4-5D6E-409C-BE32-E72D297353CC}">
              <c16:uniqueId val="{00000000-3C2E-4F05-B392-C90DD70F154A}"/>
            </c:ext>
          </c:extLst>
        </c:ser>
        <c:ser>
          <c:idx val="2"/>
          <c:order val="1"/>
          <c:tx>
            <c:strRef>
              <c:f>'1a PANEL CHART PN'!$T$10</c:f>
              <c:strCache>
                <c:ptCount val="1"/>
                <c:pt idx="0">
                  <c:v>warning limit</c:v>
                </c:pt>
              </c:strCache>
            </c:strRef>
          </c:tx>
          <c:spPr>
            <a:ln w="25400">
              <a:solidFill>
                <a:srgbClr val="008000"/>
              </a:solidFill>
              <a:prstDash val="lgDashDot"/>
            </a:ln>
          </c:spPr>
          <c:marker>
            <c:symbol val="none"/>
          </c:marker>
          <c:yVal>
            <c:numRef>
              <c:f>'1a PANEL CHART PN'!$T$11:$T$52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0"/>
          <c:extLst>
            <c:ext xmlns:c16="http://schemas.microsoft.com/office/drawing/2014/chart" uri="{C3380CC4-5D6E-409C-BE32-E72D297353CC}">
              <c16:uniqueId val="{00000001-3C2E-4F05-B392-C90DD70F154A}"/>
            </c:ext>
          </c:extLst>
        </c:ser>
        <c:ser>
          <c:idx val="3"/>
          <c:order val="2"/>
          <c:tx>
            <c:strRef>
              <c:f>'1a PANEL CHART PN'!$U$10</c:f>
              <c:strCache>
                <c:ptCount val="1"/>
                <c:pt idx="0">
                  <c:v>action limit</c:v>
                </c:pt>
              </c:strCache>
            </c:strRef>
          </c:tx>
          <c:spPr>
            <a:ln w="38100">
              <a:solidFill>
                <a:srgbClr val="FF0000"/>
              </a:solidFill>
              <a:prstDash val="solid"/>
            </a:ln>
          </c:spPr>
          <c:marker>
            <c:symbol val="none"/>
          </c:marker>
          <c:yVal>
            <c:numRef>
              <c:f>'1a PANEL CHART PN'!$U$11:$U$52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0"/>
          <c:extLst>
            <c:ext xmlns:c16="http://schemas.microsoft.com/office/drawing/2014/chart" uri="{C3380CC4-5D6E-409C-BE32-E72D297353CC}">
              <c16:uniqueId val="{00000002-3C2E-4F05-B392-C90DD70F154A}"/>
            </c:ext>
          </c:extLst>
        </c:ser>
        <c:dLbls>
          <c:showLegendKey val="0"/>
          <c:showVal val="0"/>
          <c:showCatName val="0"/>
          <c:showSerName val="0"/>
          <c:showPercent val="0"/>
          <c:showBubbleSize val="0"/>
        </c:dLbls>
        <c:axId val="-2132600176"/>
        <c:axId val="-2132599632"/>
      </c:scatterChart>
      <c:valAx>
        <c:axId val="-2132600176"/>
        <c:scaling>
          <c:orientation val="minMax"/>
          <c:max val="40"/>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2132599632"/>
        <c:crossesAt val="0"/>
        <c:crossBetween val="midCat"/>
        <c:majorUnit val="1"/>
        <c:minorUnit val="1"/>
      </c:valAx>
      <c:valAx>
        <c:axId val="-2132599632"/>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PRECISION</a:t>
                </a:r>
                <a:r>
                  <a:rPr lang="es-ES" baseline="0"/>
                  <a:t> NUMBER</a:t>
                </a:r>
                <a:r>
                  <a:rPr lang="es-ES"/>
                  <a:t> </a:t>
                </a:r>
              </a:p>
            </c:rich>
          </c:tx>
          <c:layout>
            <c:manualLayout>
              <c:xMode val="edge"/>
              <c:yMode val="edge"/>
              <c:x val="1.1845769271996551E-2"/>
              <c:y val="0.19552721199106313"/>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32600176"/>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l-GR"/>
              <a:t>ΜETHOD : Organoleptic evaluation of virgin olive oils  </a:t>
            </a:r>
          </a:p>
          <a:p>
            <a:pPr>
              <a:defRPr/>
            </a:pPr>
            <a:r>
              <a:rPr lang="el-GR"/>
              <a:t>Internal quality control   -  chart of mean value</a:t>
            </a:r>
          </a:p>
          <a:p>
            <a:pPr>
              <a:defRPr/>
            </a:pPr>
            <a:r>
              <a:rPr lang="el-GR"/>
              <a:t>Category : LAMPANTE,   defect&gt;6</a:t>
            </a:r>
            <a:r>
              <a:rPr lang="en-US"/>
              <a:t>.</a:t>
            </a:r>
            <a:r>
              <a:rPr lang="el-GR"/>
              <a:t>0 </a:t>
            </a:r>
          </a:p>
        </c:rich>
      </c:tx>
      <c:layout>
        <c:manualLayout>
          <c:xMode val="edge"/>
          <c:yMode val="edge"/>
          <c:x val="0.21854301545640129"/>
          <c:y val="2.7696782747517384E-2"/>
        </c:manualLayout>
      </c:layout>
      <c:overlay val="0"/>
      <c:spPr>
        <a:noFill/>
        <a:ln w="25400">
          <a:noFill/>
        </a:ln>
      </c:spPr>
    </c:title>
    <c:autoTitleDeleted val="0"/>
    <c:plotArea>
      <c:layout>
        <c:manualLayout>
          <c:layoutTarget val="inner"/>
          <c:xMode val="edge"/>
          <c:yMode val="edge"/>
          <c:x val="0.12095995692846084"/>
          <c:y val="0.16034985422740525"/>
          <c:w val="0.68661238367931277"/>
          <c:h val="0.42902887139107609"/>
        </c:manualLayout>
      </c:layout>
      <c:scatterChart>
        <c:scatterStyle val="smoothMarker"/>
        <c:varyColors val="0"/>
        <c:ser>
          <c:idx val="0"/>
          <c:order val="0"/>
          <c:tx>
            <c:strRef>
              <c:f>'3 X CHART LOO IOC'!$D$10</c:f>
              <c:strCache>
                <c:ptCount val="1"/>
                <c:pt idx="0">
                  <c:v>Me defect</c:v>
                </c:pt>
              </c:strCache>
            </c:strRef>
          </c:tx>
          <c:spPr>
            <a:ln w="12700">
              <a:solidFill>
                <a:srgbClr val="800080"/>
              </a:solidFill>
              <a:prstDash val="solid"/>
            </a:ln>
          </c:spPr>
          <c:marker>
            <c:symbol val="triangle"/>
            <c:size val="6"/>
            <c:spPr>
              <a:solidFill>
                <a:srgbClr val="800080"/>
              </a:solidFill>
              <a:ln>
                <a:solidFill>
                  <a:srgbClr val="800080"/>
                </a:solidFill>
                <a:prstDash val="solid"/>
              </a:ln>
            </c:spPr>
          </c:marker>
          <c:xVal>
            <c:numRef>
              <c:f>'3 X CHART LOO IOC'!$C$11:$C$50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IOC'!$D$11:$D$50</c:f>
              <c:numCache>
                <c:formatCode>0.00</c:formatCode>
                <c:ptCount val="40"/>
                <c:pt idx="0">
                  <c:v>-6</c:v>
                </c:pt>
                <c:pt idx="1">
                  <c:v>-6.2</c:v>
                </c:pt>
                <c:pt idx="2">
                  <c:v>-6.4</c:v>
                </c:pt>
                <c:pt idx="3">
                  <c:v>-6.4</c:v>
                </c:pt>
                <c:pt idx="4">
                  <c:v>-5.4</c:v>
                </c:pt>
                <c:pt idx="5">
                  <c:v>-6.7</c:v>
                </c:pt>
              </c:numCache>
            </c:numRef>
          </c:yVal>
          <c:smooth val="1"/>
          <c:extLst>
            <c:ext xmlns:c16="http://schemas.microsoft.com/office/drawing/2014/chart" uri="{C3380CC4-5D6E-409C-BE32-E72D297353CC}">
              <c16:uniqueId val="{00000000-20FC-4E36-901E-B76E57416624}"/>
            </c:ext>
          </c:extLst>
        </c:ser>
        <c:ser>
          <c:idx val="1"/>
          <c:order val="1"/>
          <c:tx>
            <c:strRef>
              <c:f>'3 X CHART LOO IOC'!$E$10</c:f>
              <c:strCache>
                <c:ptCount val="1"/>
                <c:pt idx="0">
                  <c:v>TMe-3SL</c:v>
                </c:pt>
              </c:strCache>
            </c:strRef>
          </c:tx>
          <c:spPr>
            <a:ln w="38100">
              <a:solidFill>
                <a:srgbClr val="FF0000"/>
              </a:solidFill>
              <a:prstDash val="solid"/>
            </a:ln>
          </c:spPr>
          <c:marker>
            <c:symbol val="dash"/>
            <c:size val="2"/>
            <c:spPr>
              <a:solidFill>
                <a:srgbClr val="FF0000"/>
              </a:solidFill>
              <a:ln>
                <a:solidFill>
                  <a:srgbClr val="FF0000"/>
                </a:solidFill>
                <a:prstDash val="solid"/>
              </a:ln>
            </c:spPr>
          </c:marker>
          <c:xVal>
            <c:numRef>
              <c:f>'3 X CHART LOO IOC'!$C$11:$C$50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IOC'!$E$11:$E$50</c:f>
              <c:numCache>
                <c:formatCode>0.00</c:formatCode>
                <c:ptCount val="40"/>
                <c:pt idx="0">
                  <c:v>-7.85</c:v>
                </c:pt>
                <c:pt idx="1">
                  <c:v>-7.85</c:v>
                </c:pt>
                <c:pt idx="2">
                  <c:v>-7.85</c:v>
                </c:pt>
                <c:pt idx="3">
                  <c:v>-7.85</c:v>
                </c:pt>
                <c:pt idx="4">
                  <c:v>-7.85</c:v>
                </c:pt>
                <c:pt idx="5">
                  <c:v>-7.85</c:v>
                </c:pt>
                <c:pt idx="6">
                  <c:v>-7.85</c:v>
                </c:pt>
                <c:pt idx="7">
                  <c:v>-7.85</c:v>
                </c:pt>
                <c:pt idx="8">
                  <c:v>-7.85</c:v>
                </c:pt>
                <c:pt idx="9">
                  <c:v>-7.85</c:v>
                </c:pt>
                <c:pt idx="10">
                  <c:v>-7.85</c:v>
                </c:pt>
                <c:pt idx="11">
                  <c:v>-7.85</c:v>
                </c:pt>
                <c:pt idx="12">
                  <c:v>-7.85</c:v>
                </c:pt>
                <c:pt idx="13">
                  <c:v>-7.85</c:v>
                </c:pt>
                <c:pt idx="14">
                  <c:v>-7.85</c:v>
                </c:pt>
                <c:pt idx="15">
                  <c:v>-7.85</c:v>
                </c:pt>
                <c:pt idx="16">
                  <c:v>-7.85</c:v>
                </c:pt>
                <c:pt idx="17">
                  <c:v>-7.85</c:v>
                </c:pt>
                <c:pt idx="18">
                  <c:v>-7.85</c:v>
                </c:pt>
                <c:pt idx="19">
                  <c:v>-7.85</c:v>
                </c:pt>
                <c:pt idx="20">
                  <c:v>-7.85</c:v>
                </c:pt>
                <c:pt idx="21">
                  <c:v>-7.85</c:v>
                </c:pt>
                <c:pt idx="22">
                  <c:v>-7.85</c:v>
                </c:pt>
                <c:pt idx="23">
                  <c:v>-7.85</c:v>
                </c:pt>
                <c:pt idx="24">
                  <c:v>-7.85</c:v>
                </c:pt>
                <c:pt idx="25">
                  <c:v>-7.85</c:v>
                </c:pt>
                <c:pt idx="26">
                  <c:v>-7.85</c:v>
                </c:pt>
                <c:pt idx="27">
                  <c:v>-7.85</c:v>
                </c:pt>
                <c:pt idx="28">
                  <c:v>-7.85</c:v>
                </c:pt>
                <c:pt idx="29">
                  <c:v>-7.85</c:v>
                </c:pt>
                <c:pt idx="30">
                  <c:v>-7.85</c:v>
                </c:pt>
                <c:pt idx="31">
                  <c:v>-7.85</c:v>
                </c:pt>
                <c:pt idx="32">
                  <c:v>-7.85</c:v>
                </c:pt>
                <c:pt idx="33">
                  <c:v>-7.85</c:v>
                </c:pt>
                <c:pt idx="34">
                  <c:v>-7.85</c:v>
                </c:pt>
                <c:pt idx="35">
                  <c:v>-7.85</c:v>
                </c:pt>
                <c:pt idx="36">
                  <c:v>-7.85</c:v>
                </c:pt>
                <c:pt idx="37">
                  <c:v>-7.85</c:v>
                </c:pt>
                <c:pt idx="38">
                  <c:v>-7.85</c:v>
                </c:pt>
                <c:pt idx="39">
                  <c:v>-7.85</c:v>
                </c:pt>
              </c:numCache>
            </c:numRef>
          </c:yVal>
          <c:smooth val="1"/>
          <c:extLst>
            <c:ext xmlns:c16="http://schemas.microsoft.com/office/drawing/2014/chart" uri="{C3380CC4-5D6E-409C-BE32-E72D297353CC}">
              <c16:uniqueId val="{00000001-20FC-4E36-901E-B76E57416624}"/>
            </c:ext>
          </c:extLst>
        </c:ser>
        <c:ser>
          <c:idx val="2"/>
          <c:order val="2"/>
          <c:tx>
            <c:strRef>
              <c:f>'3 X CHART LOO IOC'!$F$10</c:f>
              <c:strCache>
                <c:ptCount val="1"/>
                <c:pt idx="0">
                  <c:v>TMe-2SL</c:v>
                </c:pt>
              </c:strCache>
            </c:strRef>
          </c:tx>
          <c:spPr>
            <a:ln w="38100">
              <a:solidFill>
                <a:srgbClr val="008000"/>
              </a:solidFill>
              <a:prstDash val="lgDashDotDot"/>
            </a:ln>
          </c:spPr>
          <c:marker>
            <c:symbol val="dash"/>
            <c:size val="2"/>
            <c:spPr>
              <a:solidFill>
                <a:srgbClr val="008000"/>
              </a:solidFill>
              <a:ln>
                <a:solidFill>
                  <a:srgbClr val="008000"/>
                </a:solidFill>
                <a:prstDash val="solid"/>
              </a:ln>
            </c:spPr>
          </c:marker>
          <c:xVal>
            <c:numRef>
              <c:f>'3 X CHART LOO IOC'!$C$11:$C$50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IOC'!$F$11:$F$50</c:f>
              <c:numCache>
                <c:formatCode>0.00</c:formatCode>
                <c:ptCount val="40"/>
                <c:pt idx="0">
                  <c:v>-7.4</c:v>
                </c:pt>
                <c:pt idx="1">
                  <c:v>-7.4</c:v>
                </c:pt>
                <c:pt idx="2">
                  <c:v>-7.4</c:v>
                </c:pt>
                <c:pt idx="3">
                  <c:v>-7.4</c:v>
                </c:pt>
                <c:pt idx="4">
                  <c:v>-7.4</c:v>
                </c:pt>
                <c:pt idx="5">
                  <c:v>-7.4</c:v>
                </c:pt>
                <c:pt idx="6">
                  <c:v>-7.4</c:v>
                </c:pt>
                <c:pt idx="7">
                  <c:v>-7.4</c:v>
                </c:pt>
                <c:pt idx="8">
                  <c:v>-7.4</c:v>
                </c:pt>
                <c:pt idx="9">
                  <c:v>-7.4</c:v>
                </c:pt>
                <c:pt idx="10">
                  <c:v>-7.4</c:v>
                </c:pt>
                <c:pt idx="11">
                  <c:v>-7.4</c:v>
                </c:pt>
                <c:pt idx="12">
                  <c:v>-7.4</c:v>
                </c:pt>
                <c:pt idx="13">
                  <c:v>-7.4</c:v>
                </c:pt>
                <c:pt idx="14">
                  <c:v>-7.4</c:v>
                </c:pt>
                <c:pt idx="15">
                  <c:v>-7.4</c:v>
                </c:pt>
                <c:pt idx="16">
                  <c:v>-7.4</c:v>
                </c:pt>
                <c:pt idx="17">
                  <c:v>-7.4</c:v>
                </c:pt>
                <c:pt idx="18">
                  <c:v>-7.4</c:v>
                </c:pt>
                <c:pt idx="19">
                  <c:v>-7.4</c:v>
                </c:pt>
                <c:pt idx="20">
                  <c:v>-7.4</c:v>
                </c:pt>
                <c:pt idx="21">
                  <c:v>-7.4</c:v>
                </c:pt>
                <c:pt idx="22">
                  <c:v>-7.4</c:v>
                </c:pt>
                <c:pt idx="23">
                  <c:v>-7.4</c:v>
                </c:pt>
                <c:pt idx="24">
                  <c:v>-7.4</c:v>
                </c:pt>
                <c:pt idx="25">
                  <c:v>-7.4</c:v>
                </c:pt>
                <c:pt idx="26">
                  <c:v>-7.4</c:v>
                </c:pt>
                <c:pt idx="27">
                  <c:v>-7.4</c:v>
                </c:pt>
                <c:pt idx="28">
                  <c:v>-7.4</c:v>
                </c:pt>
                <c:pt idx="29">
                  <c:v>-7.4</c:v>
                </c:pt>
                <c:pt idx="30">
                  <c:v>-7.4</c:v>
                </c:pt>
                <c:pt idx="31">
                  <c:v>-7.4</c:v>
                </c:pt>
                <c:pt idx="32">
                  <c:v>-7.4</c:v>
                </c:pt>
                <c:pt idx="33">
                  <c:v>-7.4</c:v>
                </c:pt>
                <c:pt idx="34">
                  <c:v>-7.4</c:v>
                </c:pt>
                <c:pt idx="35">
                  <c:v>-7.4</c:v>
                </c:pt>
                <c:pt idx="36">
                  <c:v>-7.4</c:v>
                </c:pt>
                <c:pt idx="37">
                  <c:v>-7.4</c:v>
                </c:pt>
                <c:pt idx="38">
                  <c:v>-7.4</c:v>
                </c:pt>
                <c:pt idx="39">
                  <c:v>-7.4</c:v>
                </c:pt>
              </c:numCache>
            </c:numRef>
          </c:yVal>
          <c:smooth val="1"/>
          <c:extLst>
            <c:ext xmlns:c16="http://schemas.microsoft.com/office/drawing/2014/chart" uri="{C3380CC4-5D6E-409C-BE32-E72D297353CC}">
              <c16:uniqueId val="{00000002-20FC-4E36-901E-B76E57416624}"/>
            </c:ext>
          </c:extLst>
        </c:ser>
        <c:ser>
          <c:idx val="3"/>
          <c:order val="3"/>
          <c:tx>
            <c:strRef>
              <c:f>'3 X CHART LOO IOC'!$G$10</c:f>
              <c:strCache>
                <c:ptCount val="1"/>
                <c:pt idx="0">
                  <c:v>TMe</c:v>
                </c:pt>
              </c:strCache>
            </c:strRef>
          </c:tx>
          <c:spPr>
            <a:ln w="25400">
              <a:solidFill>
                <a:srgbClr val="99CC00"/>
              </a:solidFill>
              <a:prstDash val="solid"/>
            </a:ln>
          </c:spPr>
          <c:marker>
            <c:symbol val="dash"/>
            <c:size val="2"/>
            <c:spPr>
              <a:solidFill>
                <a:srgbClr val="99CC00"/>
              </a:solidFill>
              <a:ln>
                <a:solidFill>
                  <a:srgbClr val="99CC00"/>
                </a:solidFill>
                <a:prstDash val="solid"/>
              </a:ln>
            </c:spPr>
          </c:marker>
          <c:xVal>
            <c:numRef>
              <c:f>'3 X CHART LOO IOC'!$C$11:$C$50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IOC'!$G$11:$G$50</c:f>
              <c:numCache>
                <c:formatCode>0.00</c:formatCode>
                <c:ptCount val="40"/>
                <c:pt idx="0">
                  <c:v>-6.5</c:v>
                </c:pt>
                <c:pt idx="1">
                  <c:v>-6.5</c:v>
                </c:pt>
                <c:pt idx="2">
                  <c:v>-6.5</c:v>
                </c:pt>
                <c:pt idx="3">
                  <c:v>-6.5</c:v>
                </c:pt>
                <c:pt idx="4">
                  <c:v>-6.5</c:v>
                </c:pt>
                <c:pt idx="5">
                  <c:v>-6.5</c:v>
                </c:pt>
                <c:pt idx="6">
                  <c:v>-6.5</c:v>
                </c:pt>
                <c:pt idx="7">
                  <c:v>-6.5</c:v>
                </c:pt>
                <c:pt idx="8">
                  <c:v>-6.5</c:v>
                </c:pt>
                <c:pt idx="9">
                  <c:v>-6.5</c:v>
                </c:pt>
                <c:pt idx="10">
                  <c:v>-6.5</c:v>
                </c:pt>
                <c:pt idx="11">
                  <c:v>-6.5</c:v>
                </c:pt>
                <c:pt idx="12">
                  <c:v>-6.5</c:v>
                </c:pt>
                <c:pt idx="13">
                  <c:v>-6.5</c:v>
                </c:pt>
                <c:pt idx="14">
                  <c:v>-6.5</c:v>
                </c:pt>
                <c:pt idx="15">
                  <c:v>-6.5</c:v>
                </c:pt>
                <c:pt idx="16">
                  <c:v>-6.5</c:v>
                </c:pt>
                <c:pt idx="17">
                  <c:v>-6.5</c:v>
                </c:pt>
                <c:pt idx="18">
                  <c:v>-6.5</c:v>
                </c:pt>
                <c:pt idx="19">
                  <c:v>-6.5</c:v>
                </c:pt>
                <c:pt idx="20">
                  <c:v>-6.5</c:v>
                </c:pt>
                <c:pt idx="21">
                  <c:v>-6.5</c:v>
                </c:pt>
                <c:pt idx="22">
                  <c:v>-6.5</c:v>
                </c:pt>
                <c:pt idx="23">
                  <c:v>-6.5</c:v>
                </c:pt>
                <c:pt idx="24">
                  <c:v>-6.5</c:v>
                </c:pt>
                <c:pt idx="25">
                  <c:v>-6.5</c:v>
                </c:pt>
                <c:pt idx="26">
                  <c:v>-6.5</c:v>
                </c:pt>
                <c:pt idx="27">
                  <c:v>-6.5</c:v>
                </c:pt>
                <c:pt idx="28">
                  <c:v>-6.5</c:v>
                </c:pt>
                <c:pt idx="29">
                  <c:v>-6.5</c:v>
                </c:pt>
                <c:pt idx="30">
                  <c:v>-6.5</c:v>
                </c:pt>
                <c:pt idx="31">
                  <c:v>-6.5</c:v>
                </c:pt>
                <c:pt idx="32">
                  <c:v>-6.5</c:v>
                </c:pt>
                <c:pt idx="33">
                  <c:v>-6.5</c:v>
                </c:pt>
                <c:pt idx="34">
                  <c:v>-6.5</c:v>
                </c:pt>
                <c:pt idx="35">
                  <c:v>-6.5</c:v>
                </c:pt>
                <c:pt idx="36">
                  <c:v>-6.5</c:v>
                </c:pt>
                <c:pt idx="37">
                  <c:v>-6.5</c:v>
                </c:pt>
                <c:pt idx="38">
                  <c:v>-6.5</c:v>
                </c:pt>
                <c:pt idx="39">
                  <c:v>-6.5</c:v>
                </c:pt>
              </c:numCache>
            </c:numRef>
          </c:yVal>
          <c:smooth val="1"/>
          <c:extLst>
            <c:ext xmlns:c16="http://schemas.microsoft.com/office/drawing/2014/chart" uri="{C3380CC4-5D6E-409C-BE32-E72D297353CC}">
              <c16:uniqueId val="{00000003-20FC-4E36-901E-B76E57416624}"/>
            </c:ext>
          </c:extLst>
        </c:ser>
        <c:ser>
          <c:idx val="4"/>
          <c:order val="4"/>
          <c:tx>
            <c:strRef>
              <c:f>'3 X CHART LOO IOC'!$H$10</c:f>
              <c:strCache>
                <c:ptCount val="1"/>
                <c:pt idx="0">
                  <c:v>TMe+2SL</c:v>
                </c:pt>
              </c:strCache>
            </c:strRef>
          </c:tx>
          <c:spPr>
            <a:ln w="38100">
              <a:solidFill>
                <a:srgbClr val="008000"/>
              </a:solidFill>
              <a:prstDash val="lgDashDotDot"/>
            </a:ln>
          </c:spPr>
          <c:marker>
            <c:symbol val="dot"/>
            <c:size val="2"/>
            <c:spPr>
              <a:solidFill>
                <a:srgbClr val="008000"/>
              </a:solidFill>
              <a:ln>
                <a:solidFill>
                  <a:srgbClr val="008000"/>
                </a:solidFill>
                <a:prstDash val="solid"/>
              </a:ln>
            </c:spPr>
          </c:marker>
          <c:xVal>
            <c:numRef>
              <c:f>'3 X CHART LOO IOC'!$C$11:$C$50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IOC'!$H$11:$H$50</c:f>
              <c:numCache>
                <c:formatCode>0.00</c:formatCode>
                <c:ptCount val="40"/>
                <c:pt idx="0">
                  <c:v>-5.6</c:v>
                </c:pt>
                <c:pt idx="1">
                  <c:v>-5.6</c:v>
                </c:pt>
                <c:pt idx="2">
                  <c:v>-5.6</c:v>
                </c:pt>
                <c:pt idx="3">
                  <c:v>-5.6</c:v>
                </c:pt>
                <c:pt idx="4">
                  <c:v>-5.6</c:v>
                </c:pt>
                <c:pt idx="5">
                  <c:v>-5.6</c:v>
                </c:pt>
                <c:pt idx="6">
                  <c:v>-5.6</c:v>
                </c:pt>
                <c:pt idx="7">
                  <c:v>-5.6</c:v>
                </c:pt>
                <c:pt idx="8">
                  <c:v>-5.6</c:v>
                </c:pt>
                <c:pt idx="9">
                  <c:v>-5.6</c:v>
                </c:pt>
                <c:pt idx="10">
                  <c:v>-5.6</c:v>
                </c:pt>
                <c:pt idx="11">
                  <c:v>-5.6</c:v>
                </c:pt>
                <c:pt idx="12">
                  <c:v>-5.6</c:v>
                </c:pt>
                <c:pt idx="13">
                  <c:v>-5.6</c:v>
                </c:pt>
                <c:pt idx="14">
                  <c:v>-5.6</c:v>
                </c:pt>
                <c:pt idx="15">
                  <c:v>-5.6</c:v>
                </c:pt>
                <c:pt idx="16">
                  <c:v>-5.6</c:v>
                </c:pt>
                <c:pt idx="17">
                  <c:v>-5.6</c:v>
                </c:pt>
                <c:pt idx="18">
                  <c:v>-5.6</c:v>
                </c:pt>
                <c:pt idx="19">
                  <c:v>-5.6</c:v>
                </c:pt>
                <c:pt idx="20">
                  <c:v>-5.6</c:v>
                </c:pt>
                <c:pt idx="21">
                  <c:v>-5.6</c:v>
                </c:pt>
                <c:pt idx="22">
                  <c:v>-5.6</c:v>
                </c:pt>
                <c:pt idx="23">
                  <c:v>-5.6</c:v>
                </c:pt>
                <c:pt idx="24">
                  <c:v>-5.6</c:v>
                </c:pt>
                <c:pt idx="25">
                  <c:v>-5.6</c:v>
                </c:pt>
                <c:pt idx="26">
                  <c:v>-5.6</c:v>
                </c:pt>
                <c:pt idx="27">
                  <c:v>-5.6</c:v>
                </c:pt>
                <c:pt idx="28">
                  <c:v>-5.6</c:v>
                </c:pt>
                <c:pt idx="29">
                  <c:v>-5.6</c:v>
                </c:pt>
                <c:pt idx="30">
                  <c:v>-5.6</c:v>
                </c:pt>
                <c:pt idx="31">
                  <c:v>-5.6</c:v>
                </c:pt>
                <c:pt idx="32">
                  <c:v>-5.6</c:v>
                </c:pt>
                <c:pt idx="33">
                  <c:v>-5.6</c:v>
                </c:pt>
                <c:pt idx="34">
                  <c:v>-5.6</c:v>
                </c:pt>
                <c:pt idx="35">
                  <c:v>-5.6</c:v>
                </c:pt>
                <c:pt idx="36">
                  <c:v>-5.6</c:v>
                </c:pt>
                <c:pt idx="37">
                  <c:v>-5.6</c:v>
                </c:pt>
                <c:pt idx="38">
                  <c:v>-5.6</c:v>
                </c:pt>
                <c:pt idx="39">
                  <c:v>-5.6</c:v>
                </c:pt>
              </c:numCache>
            </c:numRef>
          </c:yVal>
          <c:smooth val="1"/>
          <c:extLst>
            <c:ext xmlns:c16="http://schemas.microsoft.com/office/drawing/2014/chart" uri="{C3380CC4-5D6E-409C-BE32-E72D297353CC}">
              <c16:uniqueId val="{00000004-20FC-4E36-901E-B76E57416624}"/>
            </c:ext>
          </c:extLst>
        </c:ser>
        <c:ser>
          <c:idx val="5"/>
          <c:order val="5"/>
          <c:tx>
            <c:strRef>
              <c:f>'3 X CHART LOO IOC'!$I$10</c:f>
              <c:strCache>
                <c:ptCount val="1"/>
                <c:pt idx="0">
                  <c:v>TMe+3SL</c:v>
                </c:pt>
              </c:strCache>
            </c:strRef>
          </c:tx>
          <c:spPr>
            <a:ln w="38100">
              <a:solidFill>
                <a:srgbClr val="FF0000"/>
              </a:solidFill>
              <a:prstDash val="solid"/>
            </a:ln>
          </c:spPr>
          <c:marker>
            <c:symbol val="dash"/>
            <c:size val="2"/>
            <c:spPr>
              <a:solidFill>
                <a:srgbClr val="FF0000"/>
              </a:solidFill>
              <a:ln>
                <a:solidFill>
                  <a:srgbClr val="FF0000"/>
                </a:solidFill>
                <a:prstDash val="solid"/>
              </a:ln>
            </c:spPr>
          </c:marker>
          <c:xVal>
            <c:numRef>
              <c:f>'3 X CHART LOO IOC'!$C$11:$C$50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IOC'!$I$11:$I$50</c:f>
              <c:numCache>
                <c:formatCode>0.00</c:formatCode>
                <c:ptCount val="40"/>
                <c:pt idx="0">
                  <c:v>-5.15</c:v>
                </c:pt>
                <c:pt idx="1">
                  <c:v>-5.15</c:v>
                </c:pt>
                <c:pt idx="2">
                  <c:v>-5.15</c:v>
                </c:pt>
                <c:pt idx="3">
                  <c:v>-5.15</c:v>
                </c:pt>
                <c:pt idx="4">
                  <c:v>-5.15</c:v>
                </c:pt>
                <c:pt idx="5">
                  <c:v>-5.15</c:v>
                </c:pt>
                <c:pt idx="6">
                  <c:v>-5.15</c:v>
                </c:pt>
                <c:pt idx="7">
                  <c:v>-5.15</c:v>
                </c:pt>
                <c:pt idx="8">
                  <c:v>-5.15</c:v>
                </c:pt>
                <c:pt idx="9">
                  <c:v>-5.15</c:v>
                </c:pt>
                <c:pt idx="10">
                  <c:v>-5.15</c:v>
                </c:pt>
                <c:pt idx="11">
                  <c:v>-5.15</c:v>
                </c:pt>
                <c:pt idx="12">
                  <c:v>-5.15</c:v>
                </c:pt>
                <c:pt idx="13">
                  <c:v>-5.15</c:v>
                </c:pt>
                <c:pt idx="14">
                  <c:v>-5.15</c:v>
                </c:pt>
                <c:pt idx="15">
                  <c:v>-5.15</c:v>
                </c:pt>
                <c:pt idx="16">
                  <c:v>-5.15</c:v>
                </c:pt>
                <c:pt idx="17">
                  <c:v>-5.15</c:v>
                </c:pt>
                <c:pt idx="18">
                  <c:v>-5.15</c:v>
                </c:pt>
                <c:pt idx="19">
                  <c:v>-5.15</c:v>
                </c:pt>
                <c:pt idx="20">
                  <c:v>-5.15</c:v>
                </c:pt>
                <c:pt idx="21">
                  <c:v>-5.15</c:v>
                </c:pt>
                <c:pt idx="22">
                  <c:v>-5.15</c:v>
                </c:pt>
                <c:pt idx="23">
                  <c:v>-5.15</c:v>
                </c:pt>
                <c:pt idx="24">
                  <c:v>-5.15</c:v>
                </c:pt>
                <c:pt idx="25">
                  <c:v>-5.15</c:v>
                </c:pt>
                <c:pt idx="26">
                  <c:v>-5.15</c:v>
                </c:pt>
                <c:pt idx="27">
                  <c:v>-5.15</c:v>
                </c:pt>
                <c:pt idx="28">
                  <c:v>-5.15</c:v>
                </c:pt>
                <c:pt idx="29">
                  <c:v>-5.15</c:v>
                </c:pt>
                <c:pt idx="30">
                  <c:v>-5.15</c:v>
                </c:pt>
                <c:pt idx="31">
                  <c:v>-5.15</c:v>
                </c:pt>
                <c:pt idx="32">
                  <c:v>-5.15</c:v>
                </c:pt>
                <c:pt idx="33">
                  <c:v>-5.15</c:v>
                </c:pt>
                <c:pt idx="34">
                  <c:v>-5.15</c:v>
                </c:pt>
                <c:pt idx="35">
                  <c:v>-5.15</c:v>
                </c:pt>
                <c:pt idx="36">
                  <c:v>-5.15</c:v>
                </c:pt>
                <c:pt idx="37">
                  <c:v>-5.15</c:v>
                </c:pt>
                <c:pt idx="38">
                  <c:v>-5.15</c:v>
                </c:pt>
                <c:pt idx="39">
                  <c:v>-5.15</c:v>
                </c:pt>
              </c:numCache>
            </c:numRef>
          </c:yVal>
          <c:smooth val="1"/>
          <c:extLst>
            <c:ext xmlns:c16="http://schemas.microsoft.com/office/drawing/2014/chart" uri="{C3380CC4-5D6E-409C-BE32-E72D297353CC}">
              <c16:uniqueId val="{00000005-20FC-4E36-901E-B76E57416624}"/>
            </c:ext>
          </c:extLst>
        </c:ser>
        <c:dLbls>
          <c:showLegendKey val="0"/>
          <c:showVal val="0"/>
          <c:showCatName val="0"/>
          <c:showSerName val="0"/>
          <c:showPercent val="0"/>
          <c:showBubbleSize val="0"/>
        </c:dLbls>
        <c:axId val="-1754440336"/>
        <c:axId val="-1754438704"/>
      </c:scatterChart>
      <c:valAx>
        <c:axId val="-1754440336"/>
        <c:scaling>
          <c:orientation val="minMax"/>
          <c:max val="40"/>
        </c:scaling>
        <c:delete val="0"/>
        <c:axPos val="b"/>
        <c:title>
          <c:tx>
            <c:rich>
              <a:bodyPr/>
              <a:lstStyle/>
              <a:p>
                <a:pPr>
                  <a:defRPr/>
                </a:pPr>
                <a:r>
                  <a:rPr lang="en-US"/>
                  <a:t>sample'code</a:t>
                </a:r>
              </a:p>
            </c:rich>
          </c:tx>
          <c:layout>
            <c:manualLayout>
              <c:xMode val="edge"/>
              <c:yMode val="edge"/>
              <c:x val="0.3730951741827726"/>
              <c:y val="0.645854549431321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754438704"/>
        <c:crossesAt val="-9"/>
        <c:crossBetween val="midCat"/>
        <c:majorUnit val="1"/>
        <c:minorUnit val="1"/>
      </c:valAx>
      <c:valAx>
        <c:axId val="-1754438704"/>
        <c:scaling>
          <c:orientation val="minMax"/>
          <c:max val="-4"/>
          <c:min val="-9"/>
        </c:scaling>
        <c:delete val="0"/>
        <c:axPos val="l"/>
        <c:majorGridlines>
          <c:spPr>
            <a:ln w="3175">
              <a:solidFill>
                <a:srgbClr val="FFFFFF"/>
              </a:solidFill>
              <a:prstDash val="solid"/>
            </a:ln>
          </c:spPr>
        </c:majorGridlines>
        <c:title>
          <c:tx>
            <c:rich>
              <a:bodyPr/>
              <a:lstStyle/>
              <a:p>
                <a:pPr>
                  <a:defRPr/>
                </a:pPr>
                <a:r>
                  <a:rPr lang="en-US"/>
                  <a:t>median </a:t>
                </a:r>
              </a:p>
            </c:rich>
          </c:tx>
          <c:layout>
            <c:manualLayout>
              <c:xMode val="edge"/>
              <c:yMode val="edge"/>
              <c:x val="2.7814523184601925E-2"/>
              <c:y val="0.32215737208106715"/>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a:pPr>
            <a:endParaRPr lang="en-US"/>
          </a:p>
        </c:txPr>
        <c:crossAx val="-1754440336"/>
        <c:crosses val="autoZero"/>
        <c:crossBetween val="midCat"/>
        <c:majorUnit val="1"/>
        <c:minorUnit val="0.4"/>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endParaRPr lang="en-US"/>
    </a:p>
  </c:txPr>
  <c:printSettings>
    <c:headerFooter alignWithMargins="0"/>
    <c:pageMargins b="1" l="0.75" r="0.75" t="1" header="0.5" footer="0.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5400">
              <a:solidFill>
                <a:srgbClr val="0000FF"/>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0-F19B-4930-8F64-C8E7AE80248A}"/>
            </c:ext>
          </c:extLst>
        </c:ser>
        <c:ser>
          <c:idx val="1"/>
          <c:order val="1"/>
          <c:spPr>
            <a:ln w="38100">
              <a:solidFill>
                <a:srgbClr val="FF0000"/>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1-F19B-4930-8F64-C8E7AE80248A}"/>
            </c:ext>
          </c:extLst>
        </c:ser>
        <c:dLbls>
          <c:showLegendKey val="0"/>
          <c:showVal val="0"/>
          <c:showCatName val="0"/>
          <c:showSerName val="0"/>
          <c:showPercent val="0"/>
          <c:showBubbleSize val="0"/>
        </c:dLbls>
        <c:axId val="-1748897952"/>
        <c:axId val="-1748888704"/>
      </c:scatterChart>
      <c:valAx>
        <c:axId val="-1748897952"/>
        <c:scaling>
          <c:orientation val="minMax"/>
          <c:max val="40"/>
          <c:min val="1"/>
        </c:scaling>
        <c:delete val="0"/>
        <c:axPos val="b"/>
        <c:majorGridlines>
          <c:spPr>
            <a:ln w="3175">
              <a:solidFill>
                <a:srgbClr val="808080"/>
              </a:solidFill>
              <a:prstDash val="solid"/>
            </a:ln>
          </c:spPr>
        </c:majorGridlines>
        <c:title>
          <c:tx>
            <c:rich>
              <a:bodyPr rot="-5400000" vert="horz"/>
              <a:lstStyle/>
              <a:p>
                <a:pPr algn="ctr">
                  <a:defRPr sz="150" b="0" i="0" u="none" strike="noStrike" baseline="0">
                    <a:solidFill>
                      <a:srgbClr val="000000"/>
                    </a:solidFill>
                    <a:latin typeface="Arial"/>
                    <a:ea typeface="Arial"/>
                    <a:cs typeface="Arial"/>
                  </a:defRPr>
                </a:pPr>
                <a:r>
                  <a:rPr lang="el-GR"/>
                  <a:t>Αριθμός Δείγματος</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Greek"/>
                <a:ea typeface="Arial Greek"/>
                <a:cs typeface="Arial Greek"/>
              </a:defRPr>
            </a:pPr>
            <a:endParaRPr lang="en-US"/>
          </a:p>
        </c:txPr>
        <c:crossAx val="-1748888704"/>
        <c:crosses val="autoZero"/>
        <c:crossBetween val="midCat"/>
        <c:majorUnit val="1"/>
      </c:valAx>
      <c:valAx>
        <c:axId val="-1748888704"/>
        <c:scaling>
          <c:orientation val="minMax"/>
        </c:scaling>
        <c:delete val="0"/>
        <c:axPos val="l"/>
        <c:majorGridlines>
          <c:spPr>
            <a:ln w="3175">
              <a:solidFill>
                <a:srgbClr val="80808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748897952"/>
        <c:crosses val="autoZero"/>
        <c:crossBetween val="midCat"/>
        <c:majorUnit val="2.1000000000000003E-3"/>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Arial Greek"/>
          <a:ea typeface="Arial Greek"/>
          <a:cs typeface="Arial Greek"/>
        </a:defRPr>
      </a:pPr>
      <a:endParaRPr lang="en-US"/>
    </a:p>
  </c:txPr>
  <c:printSettings>
    <c:headerFooter alignWithMargins="0"/>
    <c:pageMargins b="0.4" l="0.43" r="0.55000000000000004" t="0.38" header="0.26" footer="0.28999999999999998"/>
    <c:pageSetup paperSize="9" orientation="landscape" horizontalDpi="0" verticalDpi="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5400">
              <a:solidFill>
                <a:srgbClr val="0000FF"/>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0-BD59-4074-BF75-8BF02D0D8544}"/>
            </c:ext>
          </c:extLst>
        </c:ser>
        <c:ser>
          <c:idx val="1"/>
          <c:order val="1"/>
          <c:spPr>
            <a:ln w="38100">
              <a:solidFill>
                <a:srgbClr val="FF0000"/>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1-BD59-4074-BF75-8BF02D0D8544}"/>
            </c:ext>
          </c:extLst>
        </c:ser>
        <c:dLbls>
          <c:showLegendKey val="0"/>
          <c:showVal val="0"/>
          <c:showCatName val="0"/>
          <c:showSerName val="0"/>
          <c:showPercent val="0"/>
          <c:showBubbleSize val="0"/>
        </c:dLbls>
        <c:axId val="-1748891424"/>
        <c:axId val="-1748886528"/>
      </c:scatterChart>
      <c:valAx>
        <c:axId val="-1748891424"/>
        <c:scaling>
          <c:orientation val="minMax"/>
          <c:max val="40"/>
          <c:min val="1"/>
        </c:scaling>
        <c:delete val="0"/>
        <c:axPos val="b"/>
        <c:majorGridlines>
          <c:spPr>
            <a:ln w="3175">
              <a:solidFill>
                <a:srgbClr val="808080"/>
              </a:solidFill>
              <a:prstDash val="solid"/>
            </a:ln>
          </c:spPr>
        </c:majorGridlines>
        <c:title>
          <c:tx>
            <c:rich>
              <a:bodyPr rot="-5400000" vert="horz"/>
              <a:lstStyle/>
              <a:p>
                <a:pPr algn="ctr">
                  <a:defRPr sz="1000" b="0" i="0" u="none" strike="noStrike" baseline="0">
                    <a:solidFill>
                      <a:srgbClr val="000000"/>
                    </a:solidFill>
                    <a:latin typeface="Arial"/>
                    <a:ea typeface="Arial"/>
                    <a:cs typeface="Arial"/>
                  </a:defRPr>
                </a:pPr>
                <a:r>
                  <a:rPr lang="el-GR"/>
                  <a:t>Αριθμός Δείγματος</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48886528"/>
        <c:crosses val="autoZero"/>
        <c:crossBetween val="midCat"/>
        <c:majorUnit val="1"/>
      </c:valAx>
      <c:valAx>
        <c:axId val="-1748886528"/>
        <c:scaling>
          <c:orientation val="minMax"/>
          <c:max val="0.105"/>
          <c:min val="0"/>
        </c:scaling>
        <c:delete val="0"/>
        <c:axPos val="l"/>
        <c:majorGridlines>
          <c:spPr>
            <a:ln w="3175">
              <a:solidFill>
                <a:srgbClr val="80808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48891424"/>
        <c:crosses val="autoZero"/>
        <c:crossBetween val="midCat"/>
        <c:majorUnit val="0.01"/>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4" l="0.43" r="0.55000000000000004" t="0.38" header="0.26" footer="0.28999999999999998"/>
    <c:pageSetup paperSize="9" orientation="landscape" horizontalDpi="0" verticalDpi="0"/>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l-GR"/>
              <a:t>ΜETHOD : Organoleptic evaluation of virgin olive oils  </a:t>
            </a:r>
          </a:p>
          <a:p>
            <a:pPr>
              <a:defRPr/>
            </a:pPr>
            <a:r>
              <a:rPr lang="el-GR"/>
              <a:t>Internal quality control   -  chart of mean value</a:t>
            </a:r>
          </a:p>
          <a:p>
            <a:pPr>
              <a:defRPr/>
            </a:pPr>
            <a:r>
              <a:rPr lang="el-GR"/>
              <a:t>Category : LAMPANTE,   3</a:t>
            </a:r>
            <a:r>
              <a:rPr lang="en-US"/>
              <a:t>.</a:t>
            </a:r>
            <a:r>
              <a:rPr lang="el-GR"/>
              <a:t>5 &lt; DEFECT or FRUITY = 0</a:t>
            </a:r>
            <a:r>
              <a:rPr lang="en-US"/>
              <a:t>.0</a:t>
            </a:r>
            <a:r>
              <a:rPr lang="el-GR"/>
              <a:t> and 0 &lt; DEFECT≤3</a:t>
            </a:r>
            <a:r>
              <a:rPr lang="en-US"/>
              <a:t>.</a:t>
            </a:r>
            <a:r>
              <a:rPr lang="el-GR"/>
              <a:t>5</a:t>
            </a:r>
          </a:p>
        </c:rich>
      </c:tx>
      <c:layout>
        <c:manualLayout>
          <c:xMode val="edge"/>
          <c:yMode val="edge"/>
          <c:x val="8.1937153689122189E-2"/>
          <c:y val="2.6610526672857331E-2"/>
        </c:manualLayout>
      </c:layout>
      <c:overlay val="0"/>
      <c:spPr>
        <a:noFill/>
        <a:ln w="25400">
          <a:noFill/>
        </a:ln>
      </c:spPr>
    </c:title>
    <c:autoTitleDeleted val="0"/>
    <c:plotArea>
      <c:layout>
        <c:manualLayout>
          <c:layoutTarget val="inner"/>
          <c:xMode val="edge"/>
          <c:yMode val="edge"/>
          <c:x val="0.10553557888597259"/>
          <c:y val="0.13767029836887348"/>
          <c:w val="0.73551711054039404"/>
          <c:h val="0.57711998439613454"/>
        </c:manualLayout>
      </c:layout>
      <c:scatterChart>
        <c:scatterStyle val="smoothMarker"/>
        <c:varyColors val="0"/>
        <c:ser>
          <c:idx val="0"/>
          <c:order val="0"/>
          <c:tx>
            <c:strRef>
              <c:f>'3 X CHART LOO EU'!$D$10</c:f>
              <c:strCache>
                <c:ptCount val="1"/>
                <c:pt idx="0">
                  <c:v>Me fruity</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'3 X CHART LOO EU'!$C$11:$C$50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EU'!$D$11:$D$50</c:f>
              <c:numCache>
                <c:formatCode>0.00</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1"/>
          <c:extLst>
            <c:ext xmlns:c16="http://schemas.microsoft.com/office/drawing/2014/chart" uri="{C3380CC4-5D6E-409C-BE32-E72D297353CC}">
              <c16:uniqueId val="{00000000-00E8-4E35-86D6-F3B140A7DF62}"/>
            </c:ext>
          </c:extLst>
        </c:ser>
        <c:ser>
          <c:idx val="1"/>
          <c:order val="1"/>
          <c:tx>
            <c:strRef>
              <c:f>'3 X CHART LOO EU'!$E$10</c:f>
              <c:strCache>
                <c:ptCount val="1"/>
                <c:pt idx="0">
                  <c:v>Me defect</c:v>
                </c:pt>
              </c:strCache>
            </c:strRef>
          </c:tx>
          <c:spPr>
            <a:ln w="12700">
              <a:solidFill>
                <a:srgbClr val="800080"/>
              </a:solidFill>
              <a:prstDash val="solid"/>
            </a:ln>
          </c:spPr>
          <c:marker>
            <c:symbol val="circle"/>
            <c:size val="6"/>
            <c:spPr>
              <a:solidFill>
                <a:srgbClr val="800080"/>
              </a:solidFill>
              <a:ln>
                <a:solidFill>
                  <a:srgbClr val="800080"/>
                </a:solidFill>
                <a:prstDash val="solid"/>
              </a:ln>
            </c:spPr>
          </c:marker>
          <c:xVal>
            <c:numRef>
              <c:f>'3 X CHART LOO EU'!$C$11:$C$50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EU'!$E$11:$E$50</c:f>
              <c:numCache>
                <c:formatCode>0.00</c:formatCode>
                <c:ptCount val="40"/>
                <c:pt idx="0">
                  <c:v>-4.7</c:v>
                </c:pt>
                <c:pt idx="1">
                  <c:v>-4.9000000000000004</c:v>
                </c:pt>
                <c:pt idx="2">
                  <c:v>-5.0999999999999996</c:v>
                </c:pt>
                <c:pt idx="3">
                  <c:v>-4.75</c:v>
                </c:pt>
                <c:pt idx="4">
                  <c:v>-4.8</c:v>
                </c:pt>
                <c:pt idx="5">
                  <c:v>-4.5999999999999996</c:v>
                </c:pt>
                <c:pt idx="6">
                  <c:v>-4.5999999999999996</c:v>
                </c:pt>
                <c:pt idx="7">
                  <c:v>-5</c:v>
                </c:pt>
                <c:pt idx="8">
                  <c:v>-4.8</c:v>
                </c:pt>
                <c:pt idx="9">
                  <c:v>-4.8</c:v>
                </c:pt>
                <c:pt idx="10">
                  <c:v>-5.3</c:v>
                </c:pt>
                <c:pt idx="11">
                  <c:v>-5</c:v>
                </c:pt>
                <c:pt idx="12">
                  <c:v>-5.4</c:v>
                </c:pt>
                <c:pt idx="13">
                  <c:v>-4.7</c:v>
                </c:pt>
                <c:pt idx="14">
                  <c:v>-4.5999999999999996</c:v>
                </c:pt>
                <c:pt idx="15">
                  <c:v>-5.3</c:v>
                </c:pt>
                <c:pt idx="16">
                  <c:v>-4.9000000000000004</c:v>
                </c:pt>
                <c:pt idx="17">
                  <c:v>-4.9000000000000004</c:v>
                </c:pt>
                <c:pt idx="18">
                  <c:v>-5</c:v>
                </c:pt>
                <c:pt idx="19">
                  <c:v>-5.2</c:v>
                </c:pt>
              </c:numCache>
            </c:numRef>
          </c:yVal>
          <c:smooth val="1"/>
          <c:extLst>
            <c:ext xmlns:c16="http://schemas.microsoft.com/office/drawing/2014/chart" uri="{C3380CC4-5D6E-409C-BE32-E72D297353CC}">
              <c16:uniqueId val="{00000001-00E8-4E35-86D6-F3B140A7DF62}"/>
            </c:ext>
          </c:extLst>
        </c:ser>
        <c:ser>
          <c:idx val="2"/>
          <c:order val="2"/>
          <c:tx>
            <c:strRef>
              <c:f>'3 X CHART LOO EU'!$F$10</c:f>
              <c:strCache>
                <c:ptCount val="1"/>
                <c:pt idx="0">
                  <c:v>TMe-3SL</c:v>
                </c:pt>
              </c:strCache>
            </c:strRef>
          </c:tx>
          <c:spPr>
            <a:ln w="38100">
              <a:solidFill>
                <a:srgbClr val="FF0000"/>
              </a:solidFill>
              <a:prstDash val="solid"/>
            </a:ln>
          </c:spPr>
          <c:marker>
            <c:symbol val="dash"/>
            <c:size val="2"/>
            <c:spPr>
              <a:solidFill>
                <a:srgbClr val="FF0000"/>
              </a:solidFill>
              <a:ln>
                <a:solidFill>
                  <a:srgbClr val="FF0000"/>
                </a:solidFill>
                <a:prstDash val="solid"/>
              </a:ln>
            </c:spPr>
          </c:marker>
          <c:xVal>
            <c:numRef>
              <c:f>'3 X CHART LOO EU'!$C$11:$C$50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EU'!$F$11:$F$50</c:f>
              <c:numCache>
                <c:formatCode>0.00</c:formatCode>
                <c:ptCount val="40"/>
                <c:pt idx="0">
                  <c:v>-6.5699999999999994</c:v>
                </c:pt>
                <c:pt idx="1">
                  <c:v>-6.5699999999999994</c:v>
                </c:pt>
                <c:pt idx="2">
                  <c:v>-6.5699999999999994</c:v>
                </c:pt>
                <c:pt idx="3">
                  <c:v>-6.5699999999999994</c:v>
                </c:pt>
                <c:pt idx="4">
                  <c:v>-6.5699999999999994</c:v>
                </c:pt>
                <c:pt idx="5">
                  <c:v>-6.5699999999999994</c:v>
                </c:pt>
                <c:pt idx="6">
                  <c:v>-6.5699999999999994</c:v>
                </c:pt>
                <c:pt idx="7">
                  <c:v>-6.5699999999999994</c:v>
                </c:pt>
                <c:pt idx="8">
                  <c:v>-6.5699999999999994</c:v>
                </c:pt>
                <c:pt idx="9">
                  <c:v>-6.5699999999999994</c:v>
                </c:pt>
                <c:pt idx="10">
                  <c:v>-6.5699999999999994</c:v>
                </c:pt>
                <c:pt idx="11">
                  <c:v>-6.5699999999999994</c:v>
                </c:pt>
                <c:pt idx="12">
                  <c:v>-6.5699999999999994</c:v>
                </c:pt>
                <c:pt idx="13">
                  <c:v>-6.5699999999999994</c:v>
                </c:pt>
                <c:pt idx="14">
                  <c:v>-6.5699999999999994</c:v>
                </c:pt>
                <c:pt idx="15">
                  <c:v>-6.5699999999999994</c:v>
                </c:pt>
                <c:pt idx="16">
                  <c:v>-6.5699999999999994</c:v>
                </c:pt>
                <c:pt idx="17">
                  <c:v>-6.5699999999999994</c:v>
                </c:pt>
                <c:pt idx="18">
                  <c:v>-6.5699999999999994</c:v>
                </c:pt>
                <c:pt idx="19">
                  <c:v>-6.5699999999999994</c:v>
                </c:pt>
                <c:pt idx="20">
                  <c:v>-6.5699999999999994</c:v>
                </c:pt>
                <c:pt idx="21">
                  <c:v>-6.5699999999999994</c:v>
                </c:pt>
                <c:pt idx="22">
                  <c:v>-6.5699999999999994</c:v>
                </c:pt>
                <c:pt idx="23">
                  <c:v>-6.5699999999999994</c:v>
                </c:pt>
                <c:pt idx="24">
                  <c:v>-6.5699999999999994</c:v>
                </c:pt>
                <c:pt idx="25">
                  <c:v>-6.5699999999999994</c:v>
                </c:pt>
                <c:pt idx="26">
                  <c:v>-6.5699999999999994</c:v>
                </c:pt>
                <c:pt idx="27">
                  <c:v>-6.5699999999999994</c:v>
                </c:pt>
                <c:pt idx="28">
                  <c:v>-6.5699999999999994</c:v>
                </c:pt>
                <c:pt idx="29">
                  <c:v>-6.5699999999999994</c:v>
                </c:pt>
                <c:pt idx="30">
                  <c:v>-6.5699999999999994</c:v>
                </c:pt>
                <c:pt idx="31">
                  <c:v>-6.5699999999999994</c:v>
                </c:pt>
                <c:pt idx="32">
                  <c:v>-6.5699999999999994</c:v>
                </c:pt>
                <c:pt idx="33">
                  <c:v>-6.5699999999999994</c:v>
                </c:pt>
                <c:pt idx="34">
                  <c:v>-6.5699999999999994</c:v>
                </c:pt>
                <c:pt idx="35">
                  <c:v>-6.5699999999999994</c:v>
                </c:pt>
                <c:pt idx="36">
                  <c:v>-6.5699999999999994</c:v>
                </c:pt>
                <c:pt idx="37">
                  <c:v>-6.5699999999999994</c:v>
                </c:pt>
                <c:pt idx="38">
                  <c:v>-6.5699999999999994</c:v>
                </c:pt>
                <c:pt idx="39">
                  <c:v>-6.5699999999999994</c:v>
                </c:pt>
              </c:numCache>
            </c:numRef>
          </c:yVal>
          <c:smooth val="1"/>
          <c:extLst>
            <c:ext xmlns:c16="http://schemas.microsoft.com/office/drawing/2014/chart" uri="{C3380CC4-5D6E-409C-BE32-E72D297353CC}">
              <c16:uniqueId val="{00000002-00E8-4E35-86D6-F3B140A7DF62}"/>
            </c:ext>
          </c:extLst>
        </c:ser>
        <c:ser>
          <c:idx val="3"/>
          <c:order val="3"/>
          <c:tx>
            <c:strRef>
              <c:f>'3 X CHART LOO EU'!$G$10</c:f>
              <c:strCache>
                <c:ptCount val="1"/>
                <c:pt idx="0">
                  <c:v>TMe-2SL</c:v>
                </c:pt>
              </c:strCache>
            </c:strRef>
          </c:tx>
          <c:spPr>
            <a:ln w="38100">
              <a:solidFill>
                <a:srgbClr val="008000"/>
              </a:solidFill>
              <a:prstDash val="lgDashDot"/>
            </a:ln>
          </c:spPr>
          <c:marker>
            <c:symbol val="dash"/>
            <c:size val="2"/>
            <c:spPr>
              <a:solidFill>
                <a:srgbClr val="800080"/>
              </a:solidFill>
              <a:ln>
                <a:solidFill>
                  <a:srgbClr val="800080"/>
                </a:solidFill>
                <a:prstDash val="solid"/>
              </a:ln>
            </c:spPr>
          </c:marker>
          <c:xVal>
            <c:numRef>
              <c:f>'3 X CHART LOO EU'!$C$11:$C$50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EU'!$G$11:$G$50</c:f>
              <c:numCache>
                <c:formatCode>0.00</c:formatCode>
                <c:ptCount val="40"/>
                <c:pt idx="0">
                  <c:v>-6.08</c:v>
                </c:pt>
                <c:pt idx="1">
                  <c:v>-6.08</c:v>
                </c:pt>
                <c:pt idx="2">
                  <c:v>-6.08</c:v>
                </c:pt>
                <c:pt idx="3">
                  <c:v>-6.08</c:v>
                </c:pt>
                <c:pt idx="4">
                  <c:v>-6.08</c:v>
                </c:pt>
                <c:pt idx="5">
                  <c:v>-6.08</c:v>
                </c:pt>
                <c:pt idx="6">
                  <c:v>-6.08</c:v>
                </c:pt>
                <c:pt idx="7">
                  <c:v>-6.08</c:v>
                </c:pt>
                <c:pt idx="8">
                  <c:v>-6.08</c:v>
                </c:pt>
                <c:pt idx="9">
                  <c:v>-6.08</c:v>
                </c:pt>
                <c:pt idx="10">
                  <c:v>-6.08</c:v>
                </c:pt>
                <c:pt idx="11">
                  <c:v>-6.08</c:v>
                </c:pt>
                <c:pt idx="12">
                  <c:v>-6.08</c:v>
                </c:pt>
                <c:pt idx="13">
                  <c:v>-6.08</c:v>
                </c:pt>
                <c:pt idx="14">
                  <c:v>-6.08</c:v>
                </c:pt>
                <c:pt idx="15">
                  <c:v>-6.08</c:v>
                </c:pt>
                <c:pt idx="16">
                  <c:v>-6.08</c:v>
                </c:pt>
                <c:pt idx="17">
                  <c:v>-6.08</c:v>
                </c:pt>
                <c:pt idx="18">
                  <c:v>-6.08</c:v>
                </c:pt>
                <c:pt idx="19">
                  <c:v>-6.08</c:v>
                </c:pt>
                <c:pt idx="20">
                  <c:v>-6.08</c:v>
                </c:pt>
                <c:pt idx="21">
                  <c:v>-6.08</c:v>
                </c:pt>
                <c:pt idx="22">
                  <c:v>-6.08</c:v>
                </c:pt>
                <c:pt idx="23">
                  <c:v>-6.08</c:v>
                </c:pt>
                <c:pt idx="24">
                  <c:v>-6.08</c:v>
                </c:pt>
                <c:pt idx="25">
                  <c:v>-6.08</c:v>
                </c:pt>
                <c:pt idx="26">
                  <c:v>-6.08</c:v>
                </c:pt>
                <c:pt idx="27">
                  <c:v>-6.08</c:v>
                </c:pt>
                <c:pt idx="28">
                  <c:v>-6.08</c:v>
                </c:pt>
                <c:pt idx="29">
                  <c:v>-6.08</c:v>
                </c:pt>
                <c:pt idx="30">
                  <c:v>-6.08</c:v>
                </c:pt>
                <c:pt idx="31">
                  <c:v>-6.08</c:v>
                </c:pt>
                <c:pt idx="32">
                  <c:v>-6.08</c:v>
                </c:pt>
                <c:pt idx="33">
                  <c:v>-6.08</c:v>
                </c:pt>
                <c:pt idx="34">
                  <c:v>-6.08</c:v>
                </c:pt>
                <c:pt idx="35">
                  <c:v>-6.08</c:v>
                </c:pt>
                <c:pt idx="36">
                  <c:v>-6.08</c:v>
                </c:pt>
                <c:pt idx="37">
                  <c:v>-6.08</c:v>
                </c:pt>
                <c:pt idx="38">
                  <c:v>-6.08</c:v>
                </c:pt>
                <c:pt idx="39">
                  <c:v>-6.08</c:v>
                </c:pt>
              </c:numCache>
            </c:numRef>
          </c:yVal>
          <c:smooth val="0"/>
          <c:extLst>
            <c:ext xmlns:c16="http://schemas.microsoft.com/office/drawing/2014/chart" uri="{C3380CC4-5D6E-409C-BE32-E72D297353CC}">
              <c16:uniqueId val="{00000003-00E8-4E35-86D6-F3B140A7DF62}"/>
            </c:ext>
          </c:extLst>
        </c:ser>
        <c:ser>
          <c:idx val="4"/>
          <c:order val="4"/>
          <c:tx>
            <c:strRef>
              <c:f>'3 X CHART LOO EU'!$H$10</c:f>
              <c:strCache>
                <c:ptCount val="1"/>
                <c:pt idx="0">
                  <c:v>TMe</c:v>
                </c:pt>
              </c:strCache>
            </c:strRef>
          </c:tx>
          <c:spPr>
            <a:ln w="25400">
              <a:solidFill>
                <a:srgbClr val="99CC00"/>
              </a:solidFill>
              <a:prstDash val="solid"/>
            </a:ln>
          </c:spPr>
          <c:marker>
            <c:symbol val="dot"/>
            <c:size val="2"/>
            <c:spPr>
              <a:solidFill>
                <a:srgbClr val="99CC00"/>
              </a:solidFill>
              <a:ln>
                <a:solidFill>
                  <a:srgbClr val="99CC00"/>
                </a:solidFill>
                <a:prstDash val="solid"/>
              </a:ln>
            </c:spPr>
          </c:marker>
          <c:xVal>
            <c:numRef>
              <c:f>'3 X CHART LOO EU'!$C$11:$C$50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EU'!$H$11:$H$50</c:f>
              <c:numCache>
                <c:formatCode>0.00</c:formatCode>
                <c:ptCount val="40"/>
                <c:pt idx="0">
                  <c:v>-5.0999999999999996</c:v>
                </c:pt>
                <c:pt idx="1">
                  <c:v>-5.0999999999999996</c:v>
                </c:pt>
                <c:pt idx="2">
                  <c:v>-5.0999999999999996</c:v>
                </c:pt>
                <c:pt idx="3">
                  <c:v>-5.0999999999999996</c:v>
                </c:pt>
                <c:pt idx="4">
                  <c:v>-5.0999999999999996</c:v>
                </c:pt>
                <c:pt idx="5">
                  <c:v>-5.0999999999999996</c:v>
                </c:pt>
                <c:pt idx="6">
                  <c:v>-5.0999999999999996</c:v>
                </c:pt>
                <c:pt idx="7">
                  <c:v>-5.0999999999999996</c:v>
                </c:pt>
                <c:pt idx="8">
                  <c:v>-5.0999999999999996</c:v>
                </c:pt>
                <c:pt idx="9">
                  <c:v>-5.0999999999999996</c:v>
                </c:pt>
                <c:pt idx="10">
                  <c:v>-5.0999999999999996</c:v>
                </c:pt>
                <c:pt idx="11">
                  <c:v>-5.0999999999999996</c:v>
                </c:pt>
                <c:pt idx="12">
                  <c:v>-5.0999999999999996</c:v>
                </c:pt>
                <c:pt idx="13">
                  <c:v>-5.0999999999999996</c:v>
                </c:pt>
                <c:pt idx="14">
                  <c:v>-5.0999999999999996</c:v>
                </c:pt>
                <c:pt idx="15">
                  <c:v>-5.0999999999999996</c:v>
                </c:pt>
                <c:pt idx="16">
                  <c:v>-5.0999999999999996</c:v>
                </c:pt>
                <c:pt idx="17">
                  <c:v>-5.0999999999999996</c:v>
                </c:pt>
                <c:pt idx="18">
                  <c:v>-5.0999999999999996</c:v>
                </c:pt>
                <c:pt idx="19">
                  <c:v>-5.0999999999999996</c:v>
                </c:pt>
                <c:pt idx="20">
                  <c:v>-5.0999999999999996</c:v>
                </c:pt>
                <c:pt idx="21">
                  <c:v>-5.0999999999999996</c:v>
                </c:pt>
                <c:pt idx="22">
                  <c:v>-5.0999999999999996</c:v>
                </c:pt>
                <c:pt idx="23">
                  <c:v>-5.0999999999999996</c:v>
                </c:pt>
                <c:pt idx="24">
                  <c:v>-5.0999999999999996</c:v>
                </c:pt>
                <c:pt idx="25">
                  <c:v>-5.0999999999999996</c:v>
                </c:pt>
                <c:pt idx="26">
                  <c:v>-5.0999999999999996</c:v>
                </c:pt>
                <c:pt idx="27">
                  <c:v>-5.0999999999999996</c:v>
                </c:pt>
                <c:pt idx="28">
                  <c:v>-5.0999999999999996</c:v>
                </c:pt>
                <c:pt idx="29">
                  <c:v>-5.0999999999999996</c:v>
                </c:pt>
                <c:pt idx="30">
                  <c:v>-5.0999999999999996</c:v>
                </c:pt>
                <c:pt idx="31">
                  <c:v>-5.0999999999999996</c:v>
                </c:pt>
                <c:pt idx="32">
                  <c:v>-5.0999999999999996</c:v>
                </c:pt>
                <c:pt idx="33">
                  <c:v>-5.0999999999999996</c:v>
                </c:pt>
                <c:pt idx="34">
                  <c:v>-5.0999999999999996</c:v>
                </c:pt>
                <c:pt idx="35">
                  <c:v>-5.0999999999999996</c:v>
                </c:pt>
                <c:pt idx="36">
                  <c:v>-5.0999999999999996</c:v>
                </c:pt>
                <c:pt idx="37">
                  <c:v>-5.0999999999999996</c:v>
                </c:pt>
                <c:pt idx="38">
                  <c:v>-5.0999999999999996</c:v>
                </c:pt>
                <c:pt idx="39">
                  <c:v>-5.0999999999999996</c:v>
                </c:pt>
              </c:numCache>
            </c:numRef>
          </c:yVal>
          <c:smooth val="1"/>
          <c:extLst>
            <c:ext xmlns:c16="http://schemas.microsoft.com/office/drawing/2014/chart" uri="{C3380CC4-5D6E-409C-BE32-E72D297353CC}">
              <c16:uniqueId val="{00000004-00E8-4E35-86D6-F3B140A7DF62}"/>
            </c:ext>
          </c:extLst>
        </c:ser>
        <c:ser>
          <c:idx val="5"/>
          <c:order val="5"/>
          <c:tx>
            <c:strRef>
              <c:f>'3 X CHART LOO EU'!$I$10</c:f>
              <c:strCache>
                <c:ptCount val="1"/>
                <c:pt idx="0">
                  <c:v>TMe+2SL</c:v>
                </c:pt>
              </c:strCache>
            </c:strRef>
          </c:tx>
          <c:spPr>
            <a:ln w="38100">
              <a:solidFill>
                <a:srgbClr val="008000"/>
              </a:solidFill>
              <a:prstDash val="lgDashDotDot"/>
            </a:ln>
          </c:spPr>
          <c:marker>
            <c:symbol val="dash"/>
            <c:size val="2"/>
            <c:spPr>
              <a:solidFill>
                <a:srgbClr val="800080"/>
              </a:solidFill>
              <a:ln>
                <a:solidFill>
                  <a:srgbClr val="800080"/>
                </a:solidFill>
                <a:prstDash val="solid"/>
              </a:ln>
            </c:spPr>
          </c:marker>
          <c:xVal>
            <c:numRef>
              <c:f>'3 X CHART LOO EU'!$C$11:$C$50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EU'!$I$11:$I$50</c:f>
              <c:numCache>
                <c:formatCode>0.00</c:formatCode>
                <c:ptCount val="40"/>
                <c:pt idx="0">
                  <c:v>-4.1199999999999992</c:v>
                </c:pt>
                <c:pt idx="1">
                  <c:v>-4.1199999999999992</c:v>
                </c:pt>
                <c:pt idx="2">
                  <c:v>-4.1199999999999992</c:v>
                </c:pt>
                <c:pt idx="3">
                  <c:v>-4.1199999999999992</c:v>
                </c:pt>
                <c:pt idx="4">
                  <c:v>-4.1199999999999992</c:v>
                </c:pt>
                <c:pt idx="5">
                  <c:v>-4.1199999999999992</c:v>
                </c:pt>
                <c:pt idx="6">
                  <c:v>-4.1199999999999992</c:v>
                </c:pt>
                <c:pt idx="7">
                  <c:v>-4.1199999999999992</c:v>
                </c:pt>
                <c:pt idx="8">
                  <c:v>-4.1199999999999992</c:v>
                </c:pt>
                <c:pt idx="9">
                  <c:v>-4.1199999999999992</c:v>
                </c:pt>
                <c:pt idx="10">
                  <c:v>-4.1199999999999992</c:v>
                </c:pt>
                <c:pt idx="11">
                  <c:v>-4.1199999999999992</c:v>
                </c:pt>
                <c:pt idx="12">
                  <c:v>-4.1199999999999992</c:v>
                </c:pt>
                <c:pt idx="13">
                  <c:v>-4.1199999999999992</c:v>
                </c:pt>
                <c:pt idx="14">
                  <c:v>-4.1199999999999992</c:v>
                </c:pt>
                <c:pt idx="15">
                  <c:v>-4.1199999999999992</c:v>
                </c:pt>
                <c:pt idx="16">
                  <c:v>-4.1199999999999992</c:v>
                </c:pt>
                <c:pt idx="17">
                  <c:v>-4.1199999999999992</c:v>
                </c:pt>
                <c:pt idx="18">
                  <c:v>-4.1199999999999992</c:v>
                </c:pt>
                <c:pt idx="19">
                  <c:v>-4.1199999999999992</c:v>
                </c:pt>
                <c:pt idx="20">
                  <c:v>-4.1199999999999992</c:v>
                </c:pt>
                <c:pt idx="21">
                  <c:v>-4.1199999999999992</c:v>
                </c:pt>
                <c:pt idx="22">
                  <c:v>-4.1199999999999992</c:v>
                </c:pt>
                <c:pt idx="23">
                  <c:v>-4.1199999999999992</c:v>
                </c:pt>
                <c:pt idx="24">
                  <c:v>-4.1199999999999992</c:v>
                </c:pt>
                <c:pt idx="25">
                  <c:v>-4.1199999999999992</c:v>
                </c:pt>
                <c:pt idx="26">
                  <c:v>-4.1199999999999992</c:v>
                </c:pt>
                <c:pt idx="27">
                  <c:v>-4.1199999999999992</c:v>
                </c:pt>
                <c:pt idx="28">
                  <c:v>-4.1199999999999992</c:v>
                </c:pt>
                <c:pt idx="29">
                  <c:v>-4.1199999999999992</c:v>
                </c:pt>
                <c:pt idx="30">
                  <c:v>-4.1199999999999992</c:v>
                </c:pt>
                <c:pt idx="31">
                  <c:v>-4.1199999999999992</c:v>
                </c:pt>
                <c:pt idx="32">
                  <c:v>-4.1199999999999992</c:v>
                </c:pt>
                <c:pt idx="33">
                  <c:v>-4.1199999999999992</c:v>
                </c:pt>
                <c:pt idx="34">
                  <c:v>-4.1199999999999992</c:v>
                </c:pt>
                <c:pt idx="35">
                  <c:v>-4.1199999999999992</c:v>
                </c:pt>
                <c:pt idx="36">
                  <c:v>-4.1199999999999992</c:v>
                </c:pt>
                <c:pt idx="37">
                  <c:v>-4.1199999999999992</c:v>
                </c:pt>
                <c:pt idx="38">
                  <c:v>-4.1199999999999992</c:v>
                </c:pt>
                <c:pt idx="39">
                  <c:v>-4.1199999999999992</c:v>
                </c:pt>
              </c:numCache>
            </c:numRef>
          </c:yVal>
          <c:smooth val="0"/>
          <c:extLst>
            <c:ext xmlns:c16="http://schemas.microsoft.com/office/drawing/2014/chart" uri="{C3380CC4-5D6E-409C-BE32-E72D297353CC}">
              <c16:uniqueId val="{00000005-00E8-4E35-86D6-F3B140A7DF62}"/>
            </c:ext>
          </c:extLst>
        </c:ser>
        <c:ser>
          <c:idx val="6"/>
          <c:order val="6"/>
          <c:tx>
            <c:strRef>
              <c:f>'3 X CHART LOO EU'!$J$10</c:f>
              <c:strCache>
                <c:ptCount val="1"/>
                <c:pt idx="0">
                  <c:v>TMe+3SL</c:v>
                </c:pt>
              </c:strCache>
            </c:strRef>
          </c:tx>
          <c:spPr>
            <a:ln w="38100">
              <a:solidFill>
                <a:srgbClr val="FF0000"/>
              </a:solidFill>
              <a:prstDash val="solid"/>
            </a:ln>
          </c:spPr>
          <c:marker>
            <c:symbol val="dash"/>
            <c:size val="2"/>
            <c:spPr>
              <a:solidFill>
                <a:srgbClr val="FF0000"/>
              </a:solidFill>
              <a:ln>
                <a:solidFill>
                  <a:srgbClr val="FF0000"/>
                </a:solidFill>
                <a:prstDash val="solid"/>
              </a:ln>
            </c:spPr>
          </c:marker>
          <c:xVal>
            <c:numRef>
              <c:f>'3 X CHART LOO EU'!$C$11:$C$50</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'3 X CHART LOO EU'!$J$11:$J$50</c:f>
              <c:numCache>
                <c:formatCode>0.00</c:formatCode>
                <c:ptCount val="40"/>
                <c:pt idx="0">
                  <c:v>-3.63</c:v>
                </c:pt>
                <c:pt idx="1">
                  <c:v>-3.63</c:v>
                </c:pt>
                <c:pt idx="2">
                  <c:v>-3.63</c:v>
                </c:pt>
                <c:pt idx="3">
                  <c:v>-3.63</c:v>
                </c:pt>
                <c:pt idx="4">
                  <c:v>-3.63</c:v>
                </c:pt>
                <c:pt idx="5">
                  <c:v>-3.63</c:v>
                </c:pt>
                <c:pt idx="6">
                  <c:v>-3.63</c:v>
                </c:pt>
                <c:pt idx="7">
                  <c:v>-3.63</c:v>
                </c:pt>
                <c:pt idx="8">
                  <c:v>-3.63</c:v>
                </c:pt>
                <c:pt idx="9">
                  <c:v>-3.63</c:v>
                </c:pt>
                <c:pt idx="10">
                  <c:v>-3.63</c:v>
                </c:pt>
                <c:pt idx="11">
                  <c:v>-3.63</c:v>
                </c:pt>
                <c:pt idx="12">
                  <c:v>-3.63</c:v>
                </c:pt>
                <c:pt idx="13">
                  <c:v>-3.63</c:v>
                </c:pt>
                <c:pt idx="14">
                  <c:v>-3.63</c:v>
                </c:pt>
                <c:pt idx="15">
                  <c:v>-3.63</c:v>
                </c:pt>
                <c:pt idx="16">
                  <c:v>-3.63</c:v>
                </c:pt>
                <c:pt idx="17">
                  <c:v>-3.63</c:v>
                </c:pt>
                <c:pt idx="18">
                  <c:v>-3.63</c:v>
                </c:pt>
                <c:pt idx="19">
                  <c:v>-3.63</c:v>
                </c:pt>
                <c:pt idx="20">
                  <c:v>-3.63</c:v>
                </c:pt>
                <c:pt idx="21">
                  <c:v>-3.63</c:v>
                </c:pt>
                <c:pt idx="22">
                  <c:v>-3.63</c:v>
                </c:pt>
                <c:pt idx="23">
                  <c:v>-3.63</c:v>
                </c:pt>
                <c:pt idx="24">
                  <c:v>-3.63</c:v>
                </c:pt>
                <c:pt idx="25">
                  <c:v>-3.63</c:v>
                </c:pt>
                <c:pt idx="26">
                  <c:v>-3.63</c:v>
                </c:pt>
                <c:pt idx="27">
                  <c:v>-3.63</c:v>
                </c:pt>
                <c:pt idx="28">
                  <c:v>-3.63</c:v>
                </c:pt>
                <c:pt idx="29">
                  <c:v>-3.63</c:v>
                </c:pt>
                <c:pt idx="30">
                  <c:v>-3.63</c:v>
                </c:pt>
                <c:pt idx="31">
                  <c:v>-3.63</c:v>
                </c:pt>
                <c:pt idx="32">
                  <c:v>-3.63</c:v>
                </c:pt>
                <c:pt idx="33">
                  <c:v>-3.63</c:v>
                </c:pt>
                <c:pt idx="34">
                  <c:v>-3.63</c:v>
                </c:pt>
                <c:pt idx="35">
                  <c:v>-3.63</c:v>
                </c:pt>
                <c:pt idx="36">
                  <c:v>-3.63</c:v>
                </c:pt>
                <c:pt idx="37">
                  <c:v>-3.63</c:v>
                </c:pt>
                <c:pt idx="38">
                  <c:v>-3.63</c:v>
                </c:pt>
                <c:pt idx="39">
                  <c:v>-3.63</c:v>
                </c:pt>
              </c:numCache>
            </c:numRef>
          </c:yVal>
          <c:smooth val="1"/>
          <c:extLst>
            <c:ext xmlns:c16="http://schemas.microsoft.com/office/drawing/2014/chart" uri="{C3380CC4-5D6E-409C-BE32-E72D297353CC}">
              <c16:uniqueId val="{00000006-00E8-4E35-86D6-F3B140A7DF62}"/>
            </c:ext>
          </c:extLst>
        </c:ser>
        <c:dLbls>
          <c:showLegendKey val="0"/>
          <c:showVal val="0"/>
          <c:showCatName val="0"/>
          <c:showSerName val="0"/>
          <c:showPercent val="0"/>
          <c:showBubbleSize val="0"/>
        </c:dLbls>
        <c:axId val="-1748900672"/>
        <c:axId val="-1748889792"/>
      </c:scatterChart>
      <c:valAx>
        <c:axId val="-1748900672"/>
        <c:scaling>
          <c:orientation val="minMax"/>
          <c:max val="40"/>
        </c:scaling>
        <c:delete val="0"/>
        <c:axPos val="b"/>
        <c:title>
          <c:tx>
            <c:rich>
              <a:bodyPr/>
              <a:lstStyle/>
              <a:p>
                <a:pPr>
                  <a:defRPr/>
                </a:pPr>
                <a:r>
                  <a:rPr lang="en-US"/>
                  <a:t>sample's code</a:t>
                </a:r>
              </a:p>
            </c:rich>
          </c:tx>
          <c:layout>
            <c:manualLayout>
              <c:xMode val="edge"/>
              <c:yMode val="edge"/>
              <c:x val="0.39699263398526796"/>
              <c:y val="0.753378024838979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748889792"/>
        <c:crossesAt val="-8"/>
        <c:crossBetween val="midCat"/>
        <c:majorUnit val="1"/>
        <c:minorUnit val="1"/>
      </c:valAx>
      <c:valAx>
        <c:axId val="-1748889792"/>
        <c:scaling>
          <c:orientation val="minMax"/>
          <c:max val="1"/>
          <c:min val="-8"/>
        </c:scaling>
        <c:delete val="0"/>
        <c:axPos val="l"/>
        <c:majorGridlines>
          <c:spPr>
            <a:ln w="3175">
              <a:solidFill>
                <a:srgbClr val="FFFFFF"/>
              </a:solidFill>
              <a:prstDash val="solid"/>
            </a:ln>
          </c:spPr>
        </c:majorGridlines>
        <c:title>
          <c:tx>
            <c:rich>
              <a:bodyPr/>
              <a:lstStyle/>
              <a:p>
                <a:pPr>
                  <a:defRPr/>
                </a:pPr>
                <a:r>
                  <a:rPr lang="el-GR"/>
                  <a:t> </a:t>
                </a:r>
              </a:p>
            </c:rich>
          </c:tx>
          <c:layout>
            <c:manualLayout>
              <c:xMode val="edge"/>
              <c:yMode val="edge"/>
              <c:x val="1.7015748031496063E-2"/>
              <c:y val="0.3585439219128304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a:pPr>
            <a:endParaRPr lang="en-US"/>
          </a:p>
        </c:txPr>
        <c:crossAx val="-1748900672"/>
        <c:crosses val="autoZero"/>
        <c:crossBetween val="midCat"/>
        <c:majorUnit val="0.4"/>
        <c:minorUnit val="0.4"/>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0.78740157480314965" l="0.35433070866141736" r="0.35433070866141736" t="0.78740157480314965" header="0.51181102362204722" footer="0.3149606299212598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Normalized error En
Panel : p , Attribute : fruity</a:t>
            </a:r>
          </a:p>
        </c:rich>
      </c:tx>
      <c:layout>
        <c:manualLayout>
          <c:xMode val="edge"/>
          <c:yMode val="edge"/>
          <c:x val="0.18152097734711628"/>
          <c:y val="2.3354484864796705E-2"/>
        </c:manualLayout>
      </c:layout>
      <c:overlay val="0"/>
      <c:spPr>
        <a:noFill/>
        <a:ln w="25400">
          <a:noFill/>
        </a:ln>
      </c:spPr>
    </c:title>
    <c:autoTitleDeleted val="0"/>
    <c:plotArea>
      <c:layout>
        <c:manualLayout>
          <c:layoutTarget val="inner"/>
          <c:xMode val="edge"/>
          <c:yMode val="edge"/>
          <c:x val="0.12845849802371542"/>
          <c:y val="0.16741094863142109"/>
          <c:w val="0.84504832335745206"/>
          <c:h val="0.5050406879056436"/>
        </c:manualLayout>
      </c:layout>
      <c:scatterChart>
        <c:scatterStyle val="lineMarker"/>
        <c:varyColors val="0"/>
        <c:ser>
          <c:idx val="0"/>
          <c:order val="0"/>
          <c:tx>
            <c:strRef>
              <c:f>'1b PANEL CHART En'!$E$10</c:f>
              <c:strCache>
                <c:ptCount val="1"/>
                <c:pt idx="0">
                  <c:v>En fruity</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'1b PANEL CHART En'!$A$11:$A$52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PANEL CHART En'!$E$11:$E$52</c:f>
              <c:numCache>
                <c:formatCode>0.00</c:formatCode>
                <c:ptCount val="42"/>
                <c:pt idx="0">
                  <c:v>1.4016384076396788</c:v>
                </c:pt>
                <c:pt idx="1">
                  <c:v>0.60128127651917362</c:v>
                </c:pt>
                <c:pt idx="2">
                  <c:v>0</c:v>
                </c:pt>
                <c:pt idx="3">
                  <c:v>0.59714871018434024</c:v>
                </c:pt>
                <c:pt idx="4">
                  <c:v>0.36419929094298481</c:v>
                </c:pt>
                <c:pt idx="5">
                  <c:v>0.31981588816695061</c:v>
                </c:pt>
                <c:pt idx="6">
                  <c:v>0.49497066333945544</c:v>
                </c:pt>
                <c:pt idx="7">
                  <c:v>0.43709483354910078</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B24D-424E-807F-19052F90CD43}"/>
            </c:ext>
          </c:extLst>
        </c:ser>
        <c:ser>
          <c:idx val="1"/>
          <c:order val="1"/>
          <c:tx>
            <c:strRef>
              <c:f>'1b PANEL CHART En'!$S$10</c:f>
              <c:strCache>
                <c:ptCount val="1"/>
                <c:pt idx="0">
                  <c:v>warning limit</c:v>
                </c:pt>
              </c:strCache>
            </c:strRef>
          </c:tx>
          <c:spPr>
            <a:ln w="25400">
              <a:solidFill>
                <a:srgbClr val="008000"/>
              </a:solidFill>
              <a:prstDash val="lgDashDot"/>
            </a:ln>
          </c:spPr>
          <c:marker>
            <c:symbol val="dash"/>
            <c:size val="2"/>
            <c:spPr>
              <a:noFill/>
              <a:ln>
                <a:solidFill>
                  <a:srgbClr val="008000"/>
                </a:solidFill>
                <a:prstDash val="solid"/>
              </a:ln>
            </c:spPr>
          </c:marker>
          <c:xVal>
            <c:numRef>
              <c:f>'1b PANEL CHART En'!$A$11:$A$52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PANEL CHART En'!$S$11:$S$52</c:f>
              <c:numCache>
                <c:formatCode>0.00</c:formatCode>
                <c:ptCount val="42"/>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pt idx="19">
                  <c:v>0.5</c:v>
                </c:pt>
                <c:pt idx="20">
                  <c:v>0.5</c:v>
                </c:pt>
                <c:pt idx="21">
                  <c:v>0.5</c:v>
                </c:pt>
                <c:pt idx="22">
                  <c:v>0.5</c:v>
                </c:pt>
                <c:pt idx="23">
                  <c:v>0.5</c:v>
                </c:pt>
                <c:pt idx="24">
                  <c:v>0.5</c:v>
                </c:pt>
                <c:pt idx="25">
                  <c:v>0.5</c:v>
                </c:pt>
                <c:pt idx="26">
                  <c:v>0.5</c:v>
                </c:pt>
                <c:pt idx="27">
                  <c:v>0.5</c:v>
                </c:pt>
                <c:pt idx="28">
                  <c:v>0.5</c:v>
                </c:pt>
                <c:pt idx="29">
                  <c:v>0.5</c:v>
                </c:pt>
                <c:pt idx="30">
                  <c:v>0.5</c:v>
                </c:pt>
                <c:pt idx="31">
                  <c:v>0.5</c:v>
                </c:pt>
                <c:pt idx="32">
                  <c:v>0.5</c:v>
                </c:pt>
                <c:pt idx="33">
                  <c:v>0.5</c:v>
                </c:pt>
                <c:pt idx="34">
                  <c:v>0.5</c:v>
                </c:pt>
                <c:pt idx="35">
                  <c:v>0.5</c:v>
                </c:pt>
                <c:pt idx="36">
                  <c:v>0.5</c:v>
                </c:pt>
                <c:pt idx="37">
                  <c:v>0.5</c:v>
                </c:pt>
                <c:pt idx="38">
                  <c:v>0.5</c:v>
                </c:pt>
                <c:pt idx="39">
                  <c:v>0.5</c:v>
                </c:pt>
                <c:pt idx="40">
                  <c:v>0.5</c:v>
                </c:pt>
                <c:pt idx="41">
                  <c:v>0.5</c:v>
                </c:pt>
              </c:numCache>
            </c:numRef>
          </c:yVal>
          <c:smooth val="1"/>
          <c:extLst>
            <c:ext xmlns:c16="http://schemas.microsoft.com/office/drawing/2014/chart" uri="{C3380CC4-5D6E-409C-BE32-E72D297353CC}">
              <c16:uniqueId val="{00000001-B24D-424E-807F-19052F90CD43}"/>
            </c:ext>
          </c:extLst>
        </c:ser>
        <c:ser>
          <c:idx val="2"/>
          <c:order val="2"/>
          <c:tx>
            <c:strRef>
              <c:f>'1b PANEL CHART En'!$T$10</c:f>
              <c:strCache>
                <c:ptCount val="1"/>
                <c:pt idx="0">
                  <c:v>action limit</c:v>
                </c:pt>
              </c:strCache>
            </c:strRef>
          </c:tx>
          <c:spPr>
            <a:ln w="38100">
              <a:solidFill>
                <a:srgbClr val="FF0000"/>
              </a:solidFill>
              <a:prstDash val="solid"/>
            </a:ln>
          </c:spPr>
          <c:marker>
            <c:symbol val="dash"/>
            <c:size val="2"/>
            <c:spPr>
              <a:noFill/>
              <a:ln>
                <a:solidFill>
                  <a:srgbClr val="FF0000"/>
                </a:solidFill>
                <a:prstDash val="solid"/>
              </a:ln>
            </c:spPr>
          </c:marker>
          <c:xVal>
            <c:numRef>
              <c:f>'1b PANEL CHART En'!$A$11:$A$52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PANEL CHART En'!$T$11:$T$52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1"/>
          <c:extLst>
            <c:ext xmlns:c16="http://schemas.microsoft.com/office/drawing/2014/chart" uri="{C3380CC4-5D6E-409C-BE32-E72D297353CC}">
              <c16:uniqueId val="{00000002-B24D-424E-807F-19052F90CD43}"/>
            </c:ext>
          </c:extLst>
        </c:ser>
        <c:dLbls>
          <c:showLegendKey val="0"/>
          <c:showVal val="0"/>
          <c:showCatName val="0"/>
          <c:showSerName val="0"/>
          <c:showPercent val="0"/>
          <c:showBubbleSize val="0"/>
        </c:dLbls>
        <c:axId val="-1930621344"/>
        <c:axId val="-1930627328"/>
      </c:scatterChart>
      <c:valAx>
        <c:axId val="-1930621344"/>
        <c:scaling>
          <c:orientation val="minMax"/>
          <c:max val="42"/>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930627328"/>
        <c:crossesAt val="0"/>
        <c:crossBetween val="midCat"/>
        <c:majorUnit val="1"/>
        <c:minorUnit val="1"/>
      </c:valAx>
      <c:valAx>
        <c:axId val="-1930627328"/>
        <c:scaling>
          <c:orientation val="minMax"/>
          <c:max val="2"/>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NORMALIZED ERROR </a:t>
                </a:r>
              </a:p>
            </c:rich>
          </c:tx>
          <c:layout>
            <c:manualLayout>
              <c:xMode val="edge"/>
              <c:yMode val="edge"/>
              <c:x val="9.881422924901186E-3"/>
              <c:y val="0.3571432463981044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930621344"/>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Normalized error En
Panel : p , Attribute : defect</a:t>
            </a:r>
          </a:p>
        </c:rich>
      </c:tx>
      <c:layout>
        <c:manualLayout>
          <c:xMode val="edge"/>
          <c:yMode val="edge"/>
          <c:x val="0.16187702172265736"/>
          <c:y val="1.9581064763598766E-2"/>
        </c:manualLayout>
      </c:layout>
      <c:overlay val="0"/>
      <c:spPr>
        <a:noFill/>
        <a:ln w="25400">
          <a:noFill/>
        </a:ln>
      </c:spPr>
    </c:title>
    <c:autoTitleDeleted val="0"/>
    <c:plotArea>
      <c:layout>
        <c:manualLayout>
          <c:layoutTarget val="inner"/>
          <c:xMode val="edge"/>
          <c:yMode val="edge"/>
          <c:x val="0.12845849802371542"/>
          <c:y val="0.16741094863142109"/>
          <c:w val="0.8214756258234519"/>
          <c:h val="0.5050406879056436"/>
        </c:manualLayout>
      </c:layout>
      <c:scatterChart>
        <c:scatterStyle val="lineMarker"/>
        <c:varyColors val="0"/>
        <c:ser>
          <c:idx val="1"/>
          <c:order val="0"/>
          <c:tx>
            <c:strRef>
              <c:f>'1b PANEL CHART En'!$F$10</c:f>
              <c:strCache>
                <c:ptCount val="1"/>
                <c:pt idx="0">
                  <c:v>En defect</c:v>
                </c:pt>
              </c:strCache>
            </c:strRef>
          </c:tx>
          <c:spPr>
            <a:ln>
              <a:solidFill>
                <a:srgbClr val="CC0099"/>
              </a:solidFill>
            </a:ln>
          </c:spPr>
          <c:marker>
            <c:symbol val="circle"/>
            <c:size val="5"/>
            <c:spPr>
              <a:solidFill>
                <a:srgbClr val="CC0099"/>
              </a:solidFill>
              <a:ln>
                <a:solidFill>
                  <a:srgbClr val="CC0099"/>
                </a:solidFill>
                <a:prstDash val="solid"/>
              </a:ln>
            </c:spPr>
          </c:marker>
          <c:yVal>
            <c:numRef>
              <c:f>'1b PANEL CHART En'!$F$11:$F$52</c:f>
              <c:numCache>
                <c:formatCode>0.00</c:formatCode>
                <c:ptCount val="42"/>
                <c:pt idx="0">
                  <c:v>0</c:v>
                </c:pt>
                <c:pt idx="1">
                  <c:v>0</c:v>
                </c:pt>
                <c:pt idx="2">
                  <c:v>0.48075800758320963</c:v>
                </c:pt>
                <c:pt idx="3">
                  <c:v>1.4150515209827272</c:v>
                </c:pt>
                <c:pt idx="4">
                  <c:v>0.8949571625581928</c:v>
                </c:pt>
                <c:pt idx="5">
                  <c:v>0.71795667829621523</c:v>
                </c:pt>
                <c:pt idx="6">
                  <c:v>0.31341587593568898</c:v>
                </c:pt>
                <c:pt idx="7">
                  <c:v>0.75846341453792387</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0"/>
          <c:extLst>
            <c:ext xmlns:c16="http://schemas.microsoft.com/office/drawing/2014/chart" uri="{C3380CC4-5D6E-409C-BE32-E72D297353CC}">
              <c16:uniqueId val="{00000000-01E8-4877-8DA1-F291CD16846D}"/>
            </c:ext>
          </c:extLst>
        </c:ser>
        <c:ser>
          <c:idx val="2"/>
          <c:order val="1"/>
          <c:tx>
            <c:strRef>
              <c:f>'1b PANEL CHART En'!$S$10</c:f>
              <c:strCache>
                <c:ptCount val="1"/>
                <c:pt idx="0">
                  <c:v>warning limit</c:v>
                </c:pt>
              </c:strCache>
            </c:strRef>
          </c:tx>
          <c:spPr>
            <a:ln w="25400">
              <a:solidFill>
                <a:srgbClr val="008000"/>
              </a:solidFill>
              <a:prstDash val="lgDashDot"/>
            </a:ln>
          </c:spPr>
          <c:marker>
            <c:symbol val="none"/>
          </c:marker>
          <c:yVal>
            <c:numRef>
              <c:f>'1b PANEL CHART En'!$S$11:$S$52</c:f>
              <c:numCache>
                <c:formatCode>0.00</c:formatCode>
                <c:ptCount val="42"/>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pt idx="19">
                  <c:v>0.5</c:v>
                </c:pt>
                <c:pt idx="20">
                  <c:v>0.5</c:v>
                </c:pt>
                <c:pt idx="21">
                  <c:v>0.5</c:v>
                </c:pt>
                <c:pt idx="22">
                  <c:v>0.5</c:v>
                </c:pt>
                <c:pt idx="23">
                  <c:v>0.5</c:v>
                </c:pt>
                <c:pt idx="24">
                  <c:v>0.5</c:v>
                </c:pt>
                <c:pt idx="25">
                  <c:v>0.5</c:v>
                </c:pt>
                <c:pt idx="26">
                  <c:v>0.5</c:v>
                </c:pt>
                <c:pt idx="27">
                  <c:v>0.5</c:v>
                </c:pt>
                <c:pt idx="28">
                  <c:v>0.5</c:v>
                </c:pt>
                <c:pt idx="29">
                  <c:v>0.5</c:v>
                </c:pt>
                <c:pt idx="30">
                  <c:v>0.5</c:v>
                </c:pt>
                <c:pt idx="31">
                  <c:v>0.5</c:v>
                </c:pt>
                <c:pt idx="32">
                  <c:v>0.5</c:v>
                </c:pt>
                <c:pt idx="33">
                  <c:v>0.5</c:v>
                </c:pt>
                <c:pt idx="34">
                  <c:v>0.5</c:v>
                </c:pt>
                <c:pt idx="35">
                  <c:v>0.5</c:v>
                </c:pt>
                <c:pt idx="36">
                  <c:v>0.5</c:v>
                </c:pt>
                <c:pt idx="37">
                  <c:v>0.5</c:v>
                </c:pt>
                <c:pt idx="38">
                  <c:v>0.5</c:v>
                </c:pt>
                <c:pt idx="39">
                  <c:v>0.5</c:v>
                </c:pt>
                <c:pt idx="40">
                  <c:v>0.5</c:v>
                </c:pt>
                <c:pt idx="41">
                  <c:v>0.5</c:v>
                </c:pt>
              </c:numCache>
            </c:numRef>
          </c:yVal>
          <c:smooth val="0"/>
          <c:extLst>
            <c:ext xmlns:c16="http://schemas.microsoft.com/office/drawing/2014/chart" uri="{C3380CC4-5D6E-409C-BE32-E72D297353CC}">
              <c16:uniqueId val="{00000001-01E8-4877-8DA1-F291CD16846D}"/>
            </c:ext>
          </c:extLst>
        </c:ser>
        <c:ser>
          <c:idx val="3"/>
          <c:order val="2"/>
          <c:tx>
            <c:strRef>
              <c:f>'1b PANEL CHART En'!$T$10</c:f>
              <c:strCache>
                <c:ptCount val="1"/>
                <c:pt idx="0">
                  <c:v>action limit</c:v>
                </c:pt>
              </c:strCache>
            </c:strRef>
          </c:tx>
          <c:spPr>
            <a:ln w="38100">
              <a:solidFill>
                <a:srgbClr val="FF0000"/>
              </a:solidFill>
              <a:prstDash val="solid"/>
            </a:ln>
          </c:spPr>
          <c:marker>
            <c:symbol val="none"/>
          </c:marker>
          <c:yVal>
            <c:numRef>
              <c:f>'1b PANEL CHART En'!$T$11:$T$52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0"/>
          <c:extLst>
            <c:ext xmlns:c16="http://schemas.microsoft.com/office/drawing/2014/chart" uri="{C3380CC4-5D6E-409C-BE32-E72D297353CC}">
              <c16:uniqueId val="{00000002-01E8-4877-8DA1-F291CD16846D}"/>
            </c:ext>
          </c:extLst>
        </c:ser>
        <c:dLbls>
          <c:showLegendKey val="0"/>
          <c:showVal val="0"/>
          <c:showCatName val="0"/>
          <c:showSerName val="0"/>
          <c:showPercent val="0"/>
          <c:showBubbleSize val="0"/>
        </c:dLbls>
        <c:axId val="-1930625152"/>
        <c:axId val="-1930624608"/>
      </c:scatterChart>
      <c:valAx>
        <c:axId val="-1930625152"/>
        <c:scaling>
          <c:orientation val="minMax"/>
          <c:max val="40"/>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930624608"/>
        <c:crossesAt val="0"/>
        <c:crossBetween val="midCat"/>
        <c:majorUnit val="1"/>
        <c:minorUnit val="1"/>
      </c:valAx>
      <c:valAx>
        <c:axId val="-1930624608"/>
        <c:scaling>
          <c:orientation val="minMax"/>
          <c:max val="2"/>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NORMALIZED ERROR </a:t>
                </a:r>
              </a:p>
            </c:rich>
          </c:tx>
          <c:layout>
            <c:manualLayout>
              <c:xMode val="edge"/>
              <c:yMode val="edge"/>
              <c:x val="9.881422924901186E-3"/>
              <c:y val="0.3571432463981044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930625152"/>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Deviation Number DNp</a:t>
            </a:r>
          </a:p>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Panel : p , Attribute : fruity</a:t>
            </a:r>
          </a:p>
        </c:rich>
      </c:tx>
      <c:layout>
        <c:manualLayout>
          <c:xMode val="edge"/>
          <c:yMode val="edge"/>
          <c:x val="0.18152097734711628"/>
          <c:y val="2.3354484864796705E-2"/>
        </c:manualLayout>
      </c:layout>
      <c:overlay val="0"/>
      <c:spPr>
        <a:noFill/>
        <a:ln w="25400">
          <a:noFill/>
        </a:ln>
      </c:spPr>
    </c:title>
    <c:autoTitleDeleted val="0"/>
    <c:plotArea>
      <c:layout>
        <c:manualLayout>
          <c:layoutTarget val="inner"/>
          <c:xMode val="edge"/>
          <c:yMode val="edge"/>
          <c:x val="0.12845849802371542"/>
          <c:y val="0.16741094863142109"/>
          <c:w val="0.84504832335745206"/>
          <c:h val="0.5050406879056436"/>
        </c:manualLayout>
      </c:layout>
      <c:scatterChart>
        <c:scatterStyle val="lineMarker"/>
        <c:varyColors val="0"/>
        <c:ser>
          <c:idx val="0"/>
          <c:order val="0"/>
          <c:tx>
            <c:strRef>
              <c:f>'2a PANEL CHART DN'!$E$10</c:f>
              <c:strCache>
                <c:ptCount val="1"/>
                <c:pt idx="0">
                  <c:v>DNp fruity  </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'2a PANEL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PANEL CHART DN'!$E$11:$E$52</c:f>
              <c:numCache>
                <c:formatCode>0.00</c:formatCode>
                <c:ptCount val="42"/>
                <c:pt idx="0">
                  <c:v>8.99999999999999E-2</c:v>
                </c:pt>
                <c:pt idx="1">
                  <c:v>8.99999999999999E-2</c:v>
                </c:pt>
                <c:pt idx="2">
                  <c:v>9.0000000000000163E-2</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2B25-47A4-9F19-C190EC5F46D6}"/>
            </c:ext>
          </c:extLst>
        </c:ser>
        <c:ser>
          <c:idx val="1"/>
          <c:order val="1"/>
          <c:tx>
            <c:strRef>
              <c:f>'2a PANEL CHART DN'!$T$10</c:f>
              <c:strCache>
                <c:ptCount val="1"/>
                <c:pt idx="0">
                  <c:v>warning limit</c:v>
                </c:pt>
              </c:strCache>
            </c:strRef>
          </c:tx>
          <c:spPr>
            <a:ln w="25400">
              <a:solidFill>
                <a:srgbClr val="008000"/>
              </a:solidFill>
              <a:prstDash val="lgDashDot"/>
            </a:ln>
          </c:spPr>
          <c:marker>
            <c:symbol val="dash"/>
            <c:size val="2"/>
            <c:spPr>
              <a:noFill/>
              <a:ln>
                <a:solidFill>
                  <a:srgbClr val="008000"/>
                </a:solidFill>
                <a:prstDash val="solid"/>
              </a:ln>
            </c:spPr>
          </c:marker>
          <c:xVal>
            <c:numRef>
              <c:f>'2a PANEL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PANEL CHART DN'!$T$11:$T$52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1"/>
          <c:extLst>
            <c:ext xmlns:c16="http://schemas.microsoft.com/office/drawing/2014/chart" uri="{C3380CC4-5D6E-409C-BE32-E72D297353CC}">
              <c16:uniqueId val="{00000001-2B25-47A4-9F19-C190EC5F46D6}"/>
            </c:ext>
          </c:extLst>
        </c:ser>
        <c:ser>
          <c:idx val="2"/>
          <c:order val="2"/>
          <c:tx>
            <c:strRef>
              <c:f>'2a PANEL CHART DN'!$U$10</c:f>
              <c:strCache>
                <c:ptCount val="1"/>
                <c:pt idx="0">
                  <c:v>action limit</c:v>
                </c:pt>
              </c:strCache>
            </c:strRef>
          </c:tx>
          <c:spPr>
            <a:ln w="38100">
              <a:solidFill>
                <a:srgbClr val="FF0000"/>
              </a:solidFill>
              <a:prstDash val="solid"/>
            </a:ln>
          </c:spPr>
          <c:marker>
            <c:symbol val="dash"/>
            <c:size val="2"/>
            <c:spPr>
              <a:noFill/>
              <a:ln>
                <a:solidFill>
                  <a:srgbClr val="FF0000"/>
                </a:solidFill>
                <a:prstDash val="solid"/>
              </a:ln>
            </c:spPr>
          </c:marker>
          <c:xVal>
            <c:numRef>
              <c:f>'2a PANEL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PANEL CHART DN'!$U$11:$U$52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2-2B25-47A4-9F19-C190EC5F46D6}"/>
            </c:ext>
          </c:extLst>
        </c:ser>
        <c:dLbls>
          <c:showLegendKey val="0"/>
          <c:showVal val="0"/>
          <c:showCatName val="0"/>
          <c:showSerName val="0"/>
          <c:showPercent val="0"/>
          <c:showBubbleSize val="0"/>
        </c:dLbls>
        <c:axId val="-1930623520"/>
        <c:axId val="-1930622976"/>
      </c:scatterChart>
      <c:valAx>
        <c:axId val="-1930623520"/>
        <c:scaling>
          <c:orientation val="minMax"/>
          <c:max val="42"/>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930622976"/>
        <c:crossesAt val="0"/>
        <c:crossBetween val="midCat"/>
        <c:majorUnit val="1"/>
        <c:minorUnit val="1"/>
      </c:valAx>
      <c:valAx>
        <c:axId val="-1930622976"/>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DEVIATION</a:t>
                </a:r>
                <a:r>
                  <a:rPr lang="es-ES" baseline="0"/>
                  <a:t> NUMBER</a:t>
                </a:r>
                <a:r>
                  <a:rPr lang="es-ES"/>
                  <a:t> </a:t>
                </a:r>
              </a:p>
            </c:rich>
          </c:tx>
          <c:layout>
            <c:manualLayout>
              <c:xMode val="edge"/>
              <c:yMode val="edge"/>
              <c:x val="9.881422924901186E-3"/>
              <c:y val="0.3571432463981044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930623520"/>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a:t>
            </a:r>
            <a:r>
              <a:rPr lang="es-ES" sz="1000" b="1" i="0" baseline="0">
                <a:effectLst/>
                <a:latin typeface="Verdana" panose="020B0604030504040204" pitchFamily="34" charset="0"/>
                <a:ea typeface="Verdana" panose="020B0604030504040204" pitchFamily="34" charset="0"/>
                <a:cs typeface="Verdana" panose="020B0604030504040204" pitchFamily="34" charset="0"/>
              </a:rPr>
              <a:t>Deviation</a:t>
            </a:r>
            <a:r>
              <a:rPr lang="es-ES" sz="1000" b="1" i="0" baseline="0">
                <a:effectLst/>
              </a:rPr>
              <a:t> Number DNp</a:t>
            </a:r>
            <a:endParaRPr lang="el-GR"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Panel : p , Attribute : defect</a:t>
            </a:r>
          </a:p>
        </c:rich>
      </c:tx>
      <c:layout>
        <c:manualLayout>
          <c:xMode val="edge"/>
          <c:yMode val="edge"/>
          <c:x val="0.16187702172265736"/>
          <c:y val="1.9581064763598766E-2"/>
        </c:manualLayout>
      </c:layout>
      <c:overlay val="0"/>
      <c:spPr>
        <a:noFill/>
        <a:ln w="25400">
          <a:noFill/>
        </a:ln>
      </c:spPr>
    </c:title>
    <c:autoTitleDeleted val="0"/>
    <c:plotArea>
      <c:layout>
        <c:manualLayout>
          <c:layoutTarget val="inner"/>
          <c:xMode val="edge"/>
          <c:yMode val="edge"/>
          <c:x val="0.12845849802371542"/>
          <c:y val="0.16741094863142109"/>
          <c:w val="0.8214756258234519"/>
          <c:h val="0.5050406879056436"/>
        </c:manualLayout>
      </c:layout>
      <c:scatterChart>
        <c:scatterStyle val="lineMarker"/>
        <c:varyColors val="0"/>
        <c:ser>
          <c:idx val="1"/>
          <c:order val="0"/>
          <c:tx>
            <c:strRef>
              <c:f>'2a PANEL CHART DN'!$F$10</c:f>
              <c:strCache>
                <c:ptCount val="1"/>
                <c:pt idx="0">
                  <c:v>DNp defect</c:v>
                </c:pt>
              </c:strCache>
            </c:strRef>
          </c:tx>
          <c:spPr>
            <a:ln>
              <a:solidFill>
                <a:srgbClr val="CC0099"/>
              </a:solidFill>
            </a:ln>
          </c:spPr>
          <c:marker>
            <c:symbol val="circle"/>
            <c:size val="5"/>
            <c:spPr>
              <a:solidFill>
                <a:srgbClr val="CC0099"/>
              </a:solidFill>
              <a:ln>
                <a:solidFill>
                  <a:srgbClr val="CC0099"/>
                </a:solidFill>
                <a:prstDash val="solid"/>
              </a:ln>
            </c:spPr>
          </c:marker>
          <c:yVal>
            <c:numRef>
              <c:f>'2a PANEL CHART DN'!$F$11:$F$52</c:f>
              <c:numCache>
                <c:formatCode>0.00</c:formatCode>
                <c:ptCount val="42"/>
                <c:pt idx="0">
                  <c:v>0</c:v>
                </c:pt>
                <c:pt idx="1">
                  <c:v>0</c:v>
                </c:pt>
                <c:pt idx="2">
                  <c:v>9.0000000000000163E-2</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0"/>
          <c:extLst>
            <c:ext xmlns:c16="http://schemas.microsoft.com/office/drawing/2014/chart" uri="{C3380CC4-5D6E-409C-BE32-E72D297353CC}">
              <c16:uniqueId val="{00000000-A940-48E8-AC65-EE4925D2222F}"/>
            </c:ext>
          </c:extLst>
        </c:ser>
        <c:ser>
          <c:idx val="2"/>
          <c:order val="1"/>
          <c:tx>
            <c:strRef>
              <c:f>'2a PANEL CHART DN'!$T$10</c:f>
              <c:strCache>
                <c:ptCount val="1"/>
                <c:pt idx="0">
                  <c:v>warning limit</c:v>
                </c:pt>
              </c:strCache>
            </c:strRef>
          </c:tx>
          <c:spPr>
            <a:ln w="25400">
              <a:solidFill>
                <a:srgbClr val="008000"/>
              </a:solidFill>
              <a:prstDash val="lgDashDot"/>
            </a:ln>
          </c:spPr>
          <c:marker>
            <c:symbol val="none"/>
          </c:marker>
          <c:yVal>
            <c:numRef>
              <c:f>'2a PANEL CHART DN'!$T$11:$T$52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0"/>
          <c:extLst>
            <c:ext xmlns:c16="http://schemas.microsoft.com/office/drawing/2014/chart" uri="{C3380CC4-5D6E-409C-BE32-E72D297353CC}">
              <c16:uniqueId val="{00000001-A940-48E8-AC65-EE4925D2222F}"/>
            </c:ext>
          </c:extLst>
        </c:ser>
        <c:ser>
          <c:idx val="3"/>
          <c:order val="2"/>
          <c:tx>
            <c:strRef>
              <c:f>'2a PANEL CHART DN'!$U$10</c:f>
              <c:strCache>
                <c:ptCount val="1"/>
                <c:pt idx="0">
                  <c:v>action limit</c:v>
                </c:pt>
              </c:strCache>
            </c:strRef>
          </c:tx>
          <c:spPr>
            <a:ln w="38100">
              <a:solidFill>
                <a:srgbClr val="FF0000"/>
              </a:solidFill>
              <a:prstDash val="solid"/>
            </a:ln>
          </c:spPr>
          <c:marker>
            <c:symbol val="none"/>
          </c:marker>
          <c:yVal>
            <c:numRef>
              <c:f>'2a PANEL CHART DN'!$U$11:$U$52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0"/>
          <c:extLst>
            <c:ext xmlns:c16="http://schemas.microsoft.com/office/drawing/2014/chart" uri="{C3380CC4-5D6E-409C-BE32-E72D297353CC}">
              <c16:uniqueId val="{00000002-A940-48E8-AC65-EE4925D2222F}"/>
            </c:ext>
          </c:extLst>
        </c:ser>
        <c:dLbls>
          <c:showLegendKey val="0"/>
          <c:showVal val="0"/>
          <c:showCatName val="0"/>
          <c:showSerName val="0"/>
          <c:showPercent val="0"/>
          <c:showBubbleSize val="0"/>
        </c:dLbls>
        <c:axId val="-1930230352"/>
        <c:axId val="-1930229264"/>
      </c:scatterChart>
      <c:valAx>
        <c:axId val="-1930230352"/>
        <c:scaling>
          <c:orientation val="minMax"/>
          <c:max val="40"/>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930229264"/>
        <c:crossesAt val="0"/>
        <c:crossBetween val="midCat"/>
        <c:majorUnit val="1"/>
        <c:minorUnit val="1"/>
      </c:valAx>
      <c:valAx>
        <c:axId val="-1930229264"/>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DEVIATION</a:t>
                </a:r>
                <a:r>
                  <a:rPr lang="es-ES" baseline="0"/>
                  <a:t> NUMBER</a:t>
                </a:r>
                <a:r>
                  <a:rPr lang="es-ES"/>
                  <a:t> </a:t>
                </a:r>
              </a:p>
            </c:rich>
          </c:tx>
          <c:layout>
            <c:manualLayout>
              <c:xMode val="edge"/>
              <c:yMode val="edge"/>
              <c:x val="9.881422924901186E-3"/>
              <c:y val="0.3571432463981044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930230352"/>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l-GR"/>
              <a:t>Μ</a:t>
            </a:r>
            <a:r>
              <a:rPr lang="es-ES"/>
              <a:t>ETHOD : Organoleptic evaluation of virgin olive oils  
Internal quality control  - z-score
Panel : p , Attribute : fruity</a:t>
            </a:r>
          </a:p>
        </c:rich>
      </c:tx>
      <c:layout>
        <c:manualLayout>
          <c:xMode val="edge"/>
          <c:yMode val="edge"/>
          <c:x val="0.20738965435885121"/>
          <c:y val="3.3057915678741702E-2"/>
        </c:manualLayout>
      </c:layout>
      <c:overlay val="0"/>
      <c:spPr>
        <a:noFill/>
        <a:ln w="25400">
          <a:noFill/>
        </a:ln>
      </c:spPr>
    </c:title>
    <c:autoTitleDeleted val="0"/>
    <c:plotArea>
      <c:layout>
        <c:manualLayout>
          <c:layoutTarget val="inner"/>
          <c:xMode val="edge"/>
          <c:yMode val="edge"/>
          <c:x val="0.10832752082068695"/>
          <c:y val="0.18111617907979097"/>
          <c:w val="0.84490199579586611"/>
          <c:h val="0.50436866202927644"/>
        </c:manualLayout>
      </c:layout>
      <c:scatterChart>
        <c:scatterStyle val="lineMarker"/>
        <c:varyColors val="0"/>
        <c:ser>
          <c:idx val="0"/>
          <c:order val="0"/>
          <c:tx>
            <c:strRef>
              <c:f>'2b PANEL CHART Z-SCORE '!$E$9</c:f>
              <c:strCache>
                <c:ptCount val="1"/>
                <c:pt idx="0">
                  <c:v>z-scorep fruity</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'!$E$10:$E$51</c:f>
              <c:numCache>
                <c:formatCode>0.00</c:formatCode>
                <c:ptCount val="42"/>
                <c:pt idx="0">
                  <c:v>0.42857142857142833</c:v>
                </c:pt>
                <c:pt idx="1">
                  <c:v>0.42857142857142833</c:v>
                </c:pt>
                <c:pt idx="2">
                  <c:v>-0.42857142857142899</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B739-43C4-9CA1-62CA5274AC22}"/>
            </c:ext>
          </c:extLst>
        </c:ser>
        <c:ser>
          <c:idx val="1"/>
          <c:order val="1"/>
          <c:tx>
            <c:strRef>
              <c:f>'2b PANEL CHART Z-SCORE '!$T$9</c:f>
              <c:strCache>
                <c:ptCount val="1"/>
                <c:pt idx="0">
                  <c:v>LOWER ACTION LIMIT</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'!$T$10:$T$51</c:f>
              <c:numCache>
                <c:formatCode>0.00</c:formatCode>
                <c:ptCount val="4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numCache>
            </c:numRef>
          </c:yVal>
          <c:smooth val="1"/>
          <c:extLst>
            <c:ext xmlns:c16="http://schemas.microsoft.com/office/drawing/2014/chart" uri="{C3380CC4-5D6E-409C-BE32-E72D297353CC}">
              <c16:uniqueId val="{00000001-B739-43C4-9CA1-62CA5274AC22}"/>
            </c:ext>
          </c:extLst>
        </c:ser>
        <c:ser>
          <c:idx val="2"/>
          <c:order val="2"/>
          <c:tx>
            <c:strRef>
              <c:f>'2b PANEL CHART Z-SCORE '!$U$9</c:f>
              <c:strCache>
                <c:ptCount val="1"/>
                <c:pt idx="0">
                  <c:v>LOWER WARNING LIMIT</c:v>
                </c:pt>
              </c:strCache>
            </c:strRef>
          </c:tx>
          <c:spPr>
            <a:ln w="25400">
              <a:solidFill>
                <a:srgbClr val="008000"/>
              </a:solidFill>
              <a:prstDash val="lgDashDotDot"/>
            </a:ln>
          </c:spPr>
          <c:marker>
            <c:symbol val="dash"/>
            <c:size val="2"/>
            <c:spPr>
              <a:noFill/>
              <a:ln>
                <a:solidFill>
                  <a:srgbClr val="008000"/>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'!$U$10:$U$51</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2-B739-43C4-9CA1-62CA5274AC22}"/>
            </c:ext>
          </c:extLst>
        </c:ser>
        <c:ser>
          <c:idx val="3"/>
          <c:order val="3"/>
          <c:tx>
            <c:strRef>
              <c:f>'2b PANEL CHART Z-SCORE '!$V$9</c:f>
              <c:strCache>
                <c:ptCount val="1"/>
                <c:pt idx="0">
                  <c:v>CENTRAL VALUE</c:v>
                </c:pt>
              </c:strCache>
            </c:strRef>
          </c:tx>
          <c:spPr>
            <a:ln w="25400">
              <a:solidFill>
                <a:srgbClr val="99CC00"/>
              </a:solidFill>
              <a:prstDash val="solid"/>
            </a:ln>
          </c:spPr>
          <c:marker>
            <c:symbol val="dash"/>
            <c:size val="2"/>
            <c:spPr>
              <a:noFill/>
              <a:ln>
                <a:solidFill>
                  <a:srgbClr val="99CC00"/>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'!$V$10:$V$51</c:f>
              <c:numCache>
                <c:formatCode>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3-B739-43C4-9CA1-62CA5274AC22}"/>
            </c:ext>
          </c:extLst>
        </c:ser>
        <c:ser>
          <c:idx val="4"/>
          <c:order val="4"/>
          <c:tx>
            <c:strRef>
              <c:f>'2b PANEL CHART Z-SCORE '!$W$9</c:f>
              <c:strCache>
                <c:ptCount val="1"/>
                <c:pt idx="0">
                  <c:v>UPPER WARNING LIMIT</c:v>
                </c:pt>
              </c:strCache>
            </c:strRef>
          </c:tx>
          <c:spPr>
            <a:ln w="25400">
              <a:solidFill>
                <a:srgbClr val="008000"/>
              </a:solidFill>
              <a:prstDash val="lgDashDotDot"/>
            </a:ln>
          </c:spPr>
          <c:marker>
            <c:symbol val="dash"/>
            <c:size val="2"/>
            <c:spPr>
              <a:noFill/>
              <a:ln>
                <a:solidFill>
                  <a:srgbClr val="008000"/>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'!$W$10:$W$51</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4-B739-43C4-9CA1-62CA5274AC22}"/>
            </c:ext>
          </c:extLst>
        </c:ser>
        <c:ser>
          <c:idx val="5"/>
          <c:order val="5"/>
          <c:tx>
            <c:strRef>
              <c:f>'2b PANEL CHART Z-SCORE '!$X$9</c:f>
              <c:strCache>
                <c:ptCount val="1"/>
                <c:pt idx="0">
                  <c:v>UPPER ACTION LIMIT</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'!$X$10:$X$51</c:f>
              <c:numCache>
                <c:formatCode>0.00</c:formatCode>
                <c:ptCount val="4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numCache>
            </c:numRef>
          </c:yVal>
          <c:smooth val="1"/>
          <c:extLst>
            <c:ext xmlns:c16="http://schemas.microsoft.com/office/drawing/2014/chart" uri="{C3380CC4-5D6E-409C-BE32-E72D297353CC}">
              <c16:uniqueId val="{00000005-B739-43C4-9CA1-62CA5274AC22}"/>
            </c:ext>
          </c:extLst>
        </c:ser>
        <c:dLbls>
          <c:showLegendKey val="0"/>
          <c:showVal val="0"/>
          <c:showCatName val="0"/>
          <c:showSerName val="0"/>
          <c:showPercent val="0"/>
          <c:showBubbleSize val="0"/>
        </c:dLbls>
        <c:axId val="-1754445232"/>
        <c:axId val="-1754443600"/>
      </c:scatterChart>
      <c:valAx>
        <c:axId val="-1754445232"/>
        <c:scaling>
          <c:orientation val="minMax"/>
          <c:max val="40"/>
        </c:scaling>
        <c:delete val="0"/>
        <c:axPos val="b"/>
        <c:title>
          <c:tx>
            <c:rich>
              <a:bodyPr/>
              <a:lstStyle/>
              <a:p>
                <a:pPr>
                  <a:defRPr sz="1000" b="1" i="0" u="none" strike="noStrike" baseline="0">
                    <a:solidFill>
                      <a:srgbClr val="000000"/>
                    </a:solidFill>
                    <a:latin typeface="Arial"/>
                    <a:ea typeface="Arial"/>
                    <a:cs typeface="Arial"/>
                  </a:defRPr>
                </a:pPr>
                <a:r>
                  <a:rPr lang="es-ES"/>
                  <a:t>Number of sample  </a:t>
                </a:r>
              </a:p>
            </c:rich>
          </c:tx>
          <c:layout>
            <c:manualLayout>
              <c:xMode val="edge"/>
              <c:yMode val="edge"/>
              <c:x val="0.42750862632810049"/>
              <c:y val="0.72916537470412079"/>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754443600"/>
        <c:crossesAt val="0"/>
        <c:crossBetween val="midCat"/>
        <c:majorUnit val="1"/>
        <c:minorUnit val="1"/>
      </c:valAx>
      <c:valAx>
        <c:axId val="-1754443600"/>
        <c:scaling>
          <c:orientation val="minMax"/>
          <c:min val="-4"/>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z-score  </a:t>
                </a:r>
              </a:p>
            </c:rich>
          </c:tx>
          <c:layout>
            <c:manualLayout>
              <c:xMode val="edge"/>
              <c:yMode val="edge"/>
              <c:x val="1.0161491921358311E-2"/>
              <c:y val="0.36453474430082072"/>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54445232"/>
        <c:crossesAt val="0"/>
        <c:crossBetween val="midCat"/>
        <c:majorUnit val="1"/>
        <c:minorUnit val="0.2"/>
      </c:valAx>
      <c:spPr>
        <a:noFill/>
        <a:ln w="12700">
          <a:solidFill>
            <a:srgbClr val="808080"/>
          </a:solidFill>
          <a:prstDash val="solid"/>
        </a:ln>
      </c:spPr>
    </c:plotArea>
    <c:plotVisOnly val="1"/>
    <c:dispBlanksAs val="span"/>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l-GR"/>
              <a:t>Μ</a:t>
            </a:r>
            <a:r>
              <a:rPr lang="es-ES"/>
              <a:t>ETHOD : Organoleptic evaluation of virgin olive oils  
Internal quality control  - z-score
Panel : p , Attribute : defect</a:t>
            </a:r>
          </a:p>
        </c:rich>
      </c:tx>
      <c:layout>
        <c:manualLayout>
          <c:xMode val="edge"/>
          <c:yMode val="edge"/>
          <c:x val="0.20738965435885121"/>
          <c:y val="3.3057915678741702E-2"/>
        </c:manualLayout>
      </c:layout>
      <c:overlay val="0"/>
      <c:spPr>
        <a:noFill/>
        <a:ln w="25400">
          <a:noFill/>
        </a:ln>
      </c:spPr>
    </c:title>
    <c:autoTitleDeleted val="0"/>
    <c:plotArea>
      <c:layout>
        <c:manualLayout>
          <c:layoutTarget val="inner"/>
          <c:xMode val="edge"/>
          <c:yMode val="edge"/>
          <c:x val="0.10832752082068695"/>
          <c:y val="0.18111617907979097"/>
          <c:w val="0.84490199579586611"/>
          <c:h val="0.40060297834123526"/>
        </c:manualLayout>
      </c:layout>
      <c:scatterChart>
        <c:scatterStyle val="lineMarker"/>
        <c:varyColors val="0"/>
        <c:ser>
          <c:idx val="0"/>
          <c:order val="0"/>
          <c:tx>
            <c:strRef>
              <c:f>'2b PANEL CHART Z-SCORE '!$F$9</c:f>
              <c:strCache>
                <c:ptCount val="1"/>
                <c:pt idx="0">
                  <c:v>z-scorep defect </c:v>
                </c:pt>
              </c:strCache>
            </c:strRef>
          </c:tx>
          <c:spPr>
            <a:ln>
              <a:solidFill>
                <a:srgbClr val="CC0099"/>
              </a:solidFill>
            </a:ln>
          </c:spPr>
          <c:marker>
            <c:symbol val="triangle"/>
            <c:size val="5"/>
            <c:spPr>
              <a:solidFill>
                <a:srgbClr val="CC0099"/>
              </a:solidFill>
              <a:ln>
                <a:solidFill>
                  <a:srgbClr val="CC0099"/>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'!$F$10:$F$51</c:f>
              <c:numCache>
                <c:formatCode>0.00</c:formatCode>
                <c:ptCount val="42"/>
                <c:pt idx="0">
                  <c:v>0</c:v>
                </c:pt>
                <c:pt idx="1">
                  <c:v>0</c:v>
                </c:pt>
                <c:pt idx="2">
                  <c:v>0.42857142857142899</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5431-4669-8449-B81AF34F5DFD}"/>
            </c:ext>
          </c:extLst>
        </c:ser>
        <c:ser>
          <c:idx val="1"/>
          <c:order val="1"/>
          <c:tx>
            <c:strRef>
              <c:f>'2b PANEL CHART Z-SCORE '!$T$9</c:f>
              <c:strCache>
                <c:ptCount val="1"/>
                <c:pt idx="0">
                  <c:v>LOWER ACTION LIMIT</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'!$T$10:$T$51</c:f>
              <c:numCache>
                <c:formatCode>0.00</c:formatCode>
                <c:ptCount val="4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numCache>
            </c:numRef>
          </c:yVal>
          <c:smooth val="1"/>
          <c:extLst>
            <c:ext xmlns:c16="http://schemas.microsoft.com/office/drawing/2014/chart" uri="{C3380CC4-5D6E-409C-BE32-E72D297353CC}">
              <c16:uniqueId val="{00000001-5431-4669-8449-B81AF34F5DFD}"/>
            </c:ext>
          </c:extLst>
        </c:ser>
        <c:ser>
          <c:idx val="2"/>
          <c:order val="2"/>
          <c:tx>
            <c:strRef>
              <c:f>'2b PANEL CHART Z-SCORE '!$U$9</c:f>
              <c:strCache>
                <c:ptCount val="1"/>
                <c:pt idx="0">
                  <c:v>LOWER WARNING LIMIT</c:v>
                </c:pt>
              </c:strCache>
            </c:strRef>
          </c:tx>
          <c:spPr>
            <a:ln w="25400">
              <a:solidFill>
                <a:srgbClr val="008000"/>
              </a:solidFill>
              <a:prstDash val="lgDashDotDot"/>
            </a:ln>
          </c:spPr>
          <c:marker>
            <c:symbol val="dash"/>
            <c:size val="2"/>
            <c:spPr>
              <a:noFill/>
              <a:ln>
                <a:solidFill>
                  <a:srgbClr val="008000"/>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'!$U$10:$U$51</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2-5431-4669-8449-B81AF34F5DFD}"/>
            </c:ext>
          </c:extLst>
        </c:ser>
        <c:ser>
          <c:idx val="3"/>
          <c:order val="3"/>
          <c:tx>
            <c:strRef>
              <c:f>'2b PANEL CHART Z-SCORE '!$V$9</c:f>
              <c:strCache>
                <c:ptCount val="1"/>
                <c:pt idx="0">
                  <c:v>CENTRAL VALUE</c:v>
                </c:pt>
              </c:strCache>
            </c:strRef>
          </c:tx>
          <c:spPr>
            <a:ln w="25400">
              <a:solidFill>
                <a:srgbClr val="99CC00"/>
              </a:solidFill>
              <a:prstDash val="solid"/>
            </a:ln>
          </c:spPr>
          <c:marker>
            <c:symbol val="dash"/>
            <c:size val="2"/>
            <c:spPr>
              <a:noFill/>
              <a:ln>
                <a:solidFill>
                  <a:srgbClr val="99CC00"/>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'!$V$10:$V$51</c:f>
              <c:numCache>
                <c:formatCode>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3-5431-4669-8449-B81AF34F5DFD}"/>
            </c:ext>
          </c:extLst>
        </c:ser>
        <c:ser>
          <c:idx val="4"/>
          <c:order val="4"/>
          <c:tx>
            <c:strRef>
              <c:f>'2b PANEL CHART Z-SCORE '!$W$9</c:f>
              <c:strCache>
                <c:ptCount val="1"/>
                <c:pt idx="0">
                  <c:v>UPPER WARNING LIMIT</c:v>
                </c:pt>
              </c:strCache>
            </c:strRef>
          </c:tx>
          <c:spPr>
            <a:ln w="25400">
              <a:solidFill>
                <a:srgbClr val="008000"/>
              </a:solidFill>
              <a:prstDash val="lgDashDotDot"/>
            </a:ln>
          </c:spPr>
          <c:marker>
            <c:symbol val="dash"/>
            <c:size val="2"/>
            <c:spPr>
              <a:noFill/>
              <a:ln>
                <a:solidFill>
                  <a:srgbClr val="008000"/>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'!$W$10:$W$51</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4-5431-4669-8449-B81AF34F5DFD}"/>
            </c:ext>
          </c:extLst>
        </c:ser>
        <c:ser>
          <c:idx val="5"/>
          <c:order val="5"/>
          <c:tx>
            <c:strRef>
              <c:f>'2b PANEL CHART Z-SCORE '!$X$9</c:f>
              <c:strCache>
                <c:ptCount val="1"/>
                <c:pt idx="0">
                  <c:v>UPPER ACTION LIMIT</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'2b PANEL CHART Z-SCORE '!$A$10:$A$51</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PANEL CHART Z-SCORE '!$X$10:$X$51</c:f>
              <c:numCache>
                <c:formatCode>0.00</c:formatCode>
                <c:ptCount val="4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numCache>
            </c:numRef>
          </c:yVal>
          <c:smooth val="1"/>
          <c:extLst>
            <c:ext xmlns:c16="http://schemas.microsoft.com/office/drawing/2014/chart" uri="{C3380CC4-5D6E-409C-BE32-E72D297353CC}">
              <c16:uniqueId val="{00000005-5431-4669-8449-B81AF34F5DFD}"/>
            </c:ext>
          </c:extLst>
        </c:ser>
        <c:dLbls>
          <c:showLegendKey val="0"/>
          <c:showVal val="0"/>
          <c:showCatName val="0"/>
          <c:showSerName val="0"/>
          <c:showPercent val="0"/>
          <c:showBubbleSize val="0"/>
        </c:dLbls>
        <c:axId val="-1754441968"/>
        <c:axId val="-1754439248"/>
      </c:scatterChart>
      <c:valAx>
        <c:axId val="-1754441968"/>
        <c:scaling>
          <c:orientation val="minMax"/>
          <c:max val="40"/>
        </c:scaling>
        <c:delete val="0"/>
        <c:axPos val="b"/>
        <c:title>
          <c:tx>
            <c:rich>
              <a:bodyPr/>
              <a:lstStyle/>
              <a:p>
                <a:pPr>
                  <a:defRPr sz="1000" b="1" i="0" u="none" strike="noStrike" baseline="0">
                    <a:solidFill>
                      <a:srgbClr val="000000"/>
                    </a:solidFill>
                    <a:latin typeface="Arial"/>
                    <a:ea typeface="Arial"/>
                    <a:cs typeface="Arial"/>
                  </a:defRPr>
                </a:pPr>
                <a:r>
                  <a:rPr lang="es-ES"/>
                  <a:t>Number of sample  </a:t>
                </a:r>
              </a:p>
            </c:rich>
          </c:tx>
          <c:layout>
            <c:manualLayout>
              <c:xMode val="edge"/>
              <c:yMode val="edge"/>
              <c:x val="0.41583156944636657"/>
              <c:y val="0.6368816293356366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754439248"/>
        <c:crossesAt val="0"/>
        <c:crossBetween val="midCat"/>
        <c:majorUnit val="1"/>
        <c:minorUnit val="1"/>
      </c:valAx>
      <c:valAx>
        <c:axId val="-1754439248"/>
        <c:scaling>
          <c:orientation val="minMax"/>
          <c:max val="4"/>
          <c:min val="-4"/>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z-score  </a:t>
                </a:r>
              </a:p>
            </c:rich>
          </c:tx>
          <c:layout>
            <c:manualLayout>
              <c:xMode val="edge"/>
              <c:yMode val="edge"/>
              <c:x val="1.0161491921358311E-2"/>
              <c:y val="0.36453474430082072"/>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54441968"/>
        <c:crossesAt val="0"/>
        <c:crossBetween val="midCat"/>
        <c:majorUnit val="1"/>
        <c:minorUnit val="0.2"/>
      </c:valAx>
      <c:spPr>
        <a:noFill/>
        <a:ln w="12700">
          <a:solidFill>
            <a:srgbClr val="808080"/>
          </a:solidFill>
          <a:prstDash val="solid"/>
        </a:ln>
      </c:spPr>
    </c:plotArea>
    <c:plotVisOnly val="1"/>
    <c:dispBlanksAs val="span"/>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5400">
              <a:solidFill>
                <a:srgbClr val="0000FF"/>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0-FB04-4195-9B3D-CD8FC85820D0}"/>
            </c:ext>
          </c:extLst>
        </c:ser>
        <c:ser>
          <c:idx val="1"/>
          <c:order val="1"/>
          <c:spPr>
            <a:ln w="38100">
              <a:solidFill>
                <a:srgbClr val="FF0000"/>
              </a:solidFill>
              <a:prstDash val="solid"/>
            </a:ln>
          </c:spPr>
          <c:marker>
            <c:symbol val="none"/>
          </c:marker>
          <c:yVal>
            <c:numLit>
              <c:formatCode>General</c:formatCode>
              <c:ptCount val="1"/>
              <c:pt idx="0">
                <c:v>0</c:v>
              </c:pt>
            </c:numLit>
          </c:yVal>
          <c:smooth val="1"/>
          <c:extLst>
            <c:ext xmlns:c16="http://schemas.microsoft.com/office/drawing/2014/chart" uri="{C3380CC4-5D6E-409C-BE32-E72D297353CC}">
              <c16:uniqueId val="{00000001-FB04-4195-9B3D-CD8FC85820D0}"/>
            </c:ext>
          </c:extLst>
        </c:ser>
        <c:dLbls>
          <c:showLegendKey val="0"/>
          <c:showVal val="0"/>
          <c:showCatName val="0"/>
          <c:showSerName val="0"/>
          <c:showPercent val="0"/>
          <c:showBubbleSize val="0"/>
        </c:dLbls>
        <c:axId val="-1754432720"/>
        <c:axId val="-1754437616"/>
      </c:scatterChart>
      <c:valAx>
        <c:axId val="-1754432720"/>
        <c:scaling>
          <c:orientation val="minMax"/>
          <c:max val="40"/>
          <c:min val="1"/>
        </c:scaling>
        <c:delete val="0"/>
        <c:axPos val="b"/>
        <c:majorGridlines>
          <c:spPr>
            <a:ln w="3175">
              <a:solidFill>
                <a:srgbClr val="808080"/>
              </a:solidFill>
              <a:prstDash val="solid"/>
            </a:ln>
          </c:spPr>
        </c:majorGridlines>
        <c:title>
          <c:tx>
            <c:rich>
              <a:bodyPr rot="-5400000" vert="horz"/>
              <a:lstStyle/>
              <a:p>
                <a:pPr algn="ctr">
                  <a:defRPr sz="150" b="0" i="0" u="none" strike="noStrike" baseline="0">
                    <a:solidFill>
                      <a:srgbClr val="000000"/>
                    </a:solidFill>
                    <a:latin typeface="Arial"/>
                    <a:ea typeface="Arial"/>
                    <a:cs typeface="Arial"/>
                  </a:defRPr>
                </a:pPr>
                <a:r>
                  <a:rPr lang="el-GR"/>
                  <a:t>Αριθμός Δείγματος</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Greek"/>
                <a:ea typeface="Arial Greek"/>
                <a:cs typeface="Arial Greek"/>
              </a:defRPr>
            </a:pPr>
            <a:endParaRPr lang="en-US"/>
          </a:p>
        </c:txPr>
        <c:crossAx val="-1754437616"/>
        <c:crosses val="autoZero"/>
        <c:crossBetween val="midCat"/>
        <c:majorUnit val="1"/>
      </c:valAx>
      <c:valAx>
        <c:axId val="-1754437616"/>
        <c:scaling>
          <c:orientation val="minMax"/>
        </c:scaling>
        <c:delete val="0"/>
        <c:axPos val="l"/>
        <c:majorGridlines>
          <c:spPr>
            <a:ln w="3175">
              <a:solidFill>
                <a:srgbClr val="80808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754432720"/>
        <c:crosses val="autoZero"/>
        <c:crossBetween val="midCat"/>
        <c:majorUnit val="2.1000000000000003E-3"/>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175" b="0" i="0" u="none" strike="noStrike" baseline="0">
          <a:solidFill>
            <a:srgbClr val="000000"/>
          </a:solidFill>
          <a:latin typeface="Arial Greek"/>
          <a:ea typeface="Arial Greek"/>
          <a:cs typeface="Arial Greek"/>
        </a:defRPr>
      </a:pPr>
      <a:endParaRPr lang="en-US"/>
    </a:p>
  </c:txPr>
  <c:printSettings>
    <c:headerFooter alignWithMargins="0"/>
    <c:pageMargins b="0.4" l="0.43" r="0.55000000000000004" t="0.38" header="0.26" footer="0.28999999999999998"/>
    <c:pageSetup paperSize="9" orientation="landscape" horizontalDpi="0" verticalDpi="0"/>
  </c:printSettings>
  <c:userShapes r:id="rId1"/>
</c:chartSpace>
</file>

<file path=xl/drawings/_rels/drawing1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3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16</xdr:col>
      <xdr:colOff>511175</xdr:colOff>
      <xdr:row>8</xdr:row>
      <xdr:rowOff>152400</xdr:rowOff>
    </xdr:from>
    <xdr:ext cx="2463800" cy="59245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3287375" y="262890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l-GR" sz="1800" i="1">
                          <a:latin typeface="Cambria Math" panose="02040503050406030204" pitchFamily="18" charset="0"/>
                        </a:rPr>
                      </m:ctrlPr>
                    </m:sSubPr>
                    <m:e>
                      <m:r>
                        <a:rPr lang="en-US" sz="1800" b="0" i="1">
                          <a:latin typeface="Cambria Math" panose="02040503050406030204" pitchFamily="18" charset="0"/>
                        </a:rPr>
                        <m:t>𝐸𝑛</m:t>
                      </m:r>
                    </m:e>
                    <m:sub>
                      <m:r>
                        <a:rPr lang="en-US" sz="1800" b="0" i="1">
                          <a:latin typeface="Cambria Math" panose="02040503050406030204" pitchFamily="18" charset="0"/>
                        </a:rPr>
                        <m:t>𝑝</m:t>
                      </m:r>
                    </m:sub>
                  </m:sSub>
                </m:oMath>
              </a14:m>
              <a:r>
                <a:rPr lang="en-US" sz="1800"/>
                <a:t>=</a:t>
              </a:r>
              <a14:m>
                <m:oMath xmlns:m="http://schemas.openxmlformats.org/officeDocument/2006/math">
                  <m:f>
                    <m:fPr>
                      <m:ctrlPr>
                        <a:rPr lang="en-US" sz="1800" i="1">
                          <a:latin typeface="Cambria Math" panose="02040503050406030204" pitchFamily="18" charset="0"/>
                        </a:rPr>
                      </m:ctrlPr>
                    </m:fPr>
                    <m:num>
                      <m:d>
                        <m:dPr>
                          <m:ctrlPr>
                            <a:rPr lang="en-US" sz="1800" i="1">
                              <a:latin typeface="Cambria Math" panose="02040503050406030204" pitchFamily="18" charset="0"/>
                            </a:rPr>
                          </m:ctrlPr>
                        </m:dPr>
                        <m:e>
                          <m:r>
                            <a:rPr lang="en-US" sz="180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1</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2</m:t>
                              </m:r>
                            </m:sub>
                          </m:sSub>
                          <m:r>
                            <a:rPr lang="en-US" sz="1800" b="0" i="1">
                              <a:latin typeface="Cambria Math" panose="02040503050406030204" pitchFamily="18" charset="0"/>
                            </a:rPr>
                            <m:t>|</m:t>
                          </m:r>
                        </m:e>
                      </m:d>
                    </m:num>
                    <m:den>
                      <m:rad>
                        <m:radPr>
                          <m:degHide m:val="on"/>
                          <m:ctrlPr>
                            <a:rPr lang="en-US" sz="1800" b="0" i="1">
                              <a:latin typeface="Cambria Math" panose="02040503050406030204" pitchFamily="18" charset="0"/>
                            </a:rPr>
                          </m:ctrlPr>
                        </m:radPr>
                        <m:deg/>
                        <m:e>
                          <m:sSubSup>
                            <m:sSubSupPr>
                              <m:ctrlPr>
                                <a:rPr lang="en-US" sz="1800" b="0" i="1">
                                  <a:latin typeface="Cambria Math" panose="02040503050406030204" pitchFamily="18" charset="0"/>
                                </a:rPr>
                              </m:ctrlPr>
                            </m:sSubSupPr>
                            <m:e>
                              <m:sSubSup>
                                <m:sSubSupPr>
                                  <m:ctrlPr>
                                    <a:rPr lang="en-US" sz="1800" b="0" i="1">
                                      <a:latin typeface="Cambria Math" panose="02040503050406030204" pitchFamily="18" charset="0"/>
                                    </a:rPr>
                                  </m:ctrlPr>
                                </m:sSubSupPr>
                                <m:e>
                                  <m:r>
                                    <a:rPr lang="en-US" sz="1800" b="0" i="1">
                                      <a:latin typeface="Cambria Math" panose="02040503050406030204" pitchFamily="18" charset="0"/>
                                    </a:rPr>
                                    <m:t>𝑈</m:t>
                                  </m:r>
                                </m:e>
                                <m:sub>
                                  <m:r>
                                    <a:rPr lang="en-US" sz="1800" b="0" i="1">
                                      <a:latin typeface="Cambria Math" panose="02040503050406030204" pitchFamily="18" charset="0"/>
                                    </a:rPr>
                                    <m:t>1</m:t>
                                  </m:r>
                                </m:sub>
                                <m:sup>
                                  <m:r>
                                    <a:rPr lang="en-US" sz="1800" b="0" i="1">
                                      <a:latin typeface="Cambria Math" panose="02040503050406030204" pitchFamily="18" charset="0"/>
                                    </a:rPr>
                                    <m:t>2</m:t>
                                  </m:r>
                                </m:sup>
                              </m:sSubSup>
                              <m:r>
                                <a:rPr lang="en-US" sz="1800" b="0" i="1">
                                  <a:latin typeface="Cambria Math" panose="02040503050406030204" pitchFamily="18" charset="0"/>
                                </a:rPr>
                                <m:t>+</m:t>
                              </m:r>
                              <m:r>
                                <a:rPr lang="en-US" sz="1800" b="0" i="1">
                                  <a:latin typeface="Cambria Math" panose="02040503050406030204" pitchFamily="18" charset="0"/>
                                </a:rPr>
                                <m:t>𝑈</m:t>
                              </m:r>
                            </m:e>
                            <m:sub>
                              <m:r>
                                <a:rPr lang="en-US" sz="1800" b="0" i="1">
                                  <a:latin typeface="Cambria Math" panose="02040503050406030204" pitchFamily="18" charset="0"/>
                                </a:rPr>
                                <m:t>2</m:t>
                              </m:r>
                            </m:sub>
                            <m:sup>
                              <m:r>
                                <a:rPr lang="en-US" sz="1800" b="0" i="1">
                                  <a:latin typeface="Cambria Math" panose="02040503050406030204" pitchFamily="18" charset="0"/>
                                </a:rPr>
                                <m:t>2</m:t>
                              </m:r>
                            </m:sup>
                          </m:sSubSup>
                        </m:e>
                      </m:rad>
                    </m:den>
                  </m:f>
                </m:oMath>
              </a14:m>
              <a:endParaRPr lang="el-GR" sz="1800"/>
            </a:p>
          </xdr:txBody>
        </xdr:sp>
      </mc:Choice>
      <mc:Fallback xmlns="">
        <xdr:sp macro="" textlink="">
          <xdr:nvSpPr>
            <xdr:cNvPr id="4" name="TextBox 3"/>
            <xdr:cNvSpPr txBox="1"/>
          </xdr:nvSpPr>
          <xdr:spPr>
            <a:xfrm>
              <a:off x="13287375" y="262890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l-GR" sz="1800" i="0">
                  <a:latin typeface="Cambria Math" panose="02040503050406030204" pitchFamily="18" charset="0"/>
                </a:rPr>
                <a:t>〖</a:t>
              </a:r>
              <a:r>
                <a:rPr lang="en-US" sz="1800" b="0" i="0">
                  <a:latin typeface="Cambria Math" panose="02040503050406030204" pitchFamily="18" charset="0"/>
                </a:rPr>
                <a:t>𝐸𝑛</a:t>
              </a:r>
              <a:r>
                <a:rPr lang="el-GR" sz="1800" b="0" i="0">
                  <a:latin typeface="Cambria Math" panose="02040503050406030204" pitchFamily="18" charset="0"/>
                </a:rPr>
                <a:t>〗_</a:t>
              </a:r>
              <a:r>
                <a:rPr lang="en-US" sz="1800" b="0" i="0">
                  <a:latin typeface="Cambria Math" panose="02040503050406030204" pitchFamily="18" charset="0"/>
                </a:rPr>
                <a:t>𝑝</a:t>
              </a:r>
              <a:r>
                <a:rPr lang="en-US" sz="1800"/>
                <a:t>=</a:t>
              </a:r>
              <a:r>
                <a:rPr lang="en-US" sz="1800" i="0">
                  <a:latin typeface="Cambria Math" panose="02040503050406030204" pitchFamily="18" charset="0"/>
                </a:rPr>
                <a:t>((|</a:t>
              </a:r>
              <a:r>
                <a:rPr lang="en-US" sz="1800" b="0" i="0">
                  <a:latin typeface="Cambria Math" panose="02040503050406030204" pitchFamily="18" charset="0"/>
                </a:rPr>
                <a:t>〖𝑀𝑒〗_1−〖𝑀𝑒〗_2 |))/√(〖𝑈_1^2+𝑈〗_2^2 )</a:t>
              </a:r>
              <a:endParaRPr lang="el-GR" sz="1800"/>
            </a:p>
          </xdr:txBody>
        </xdr:sp>
      </mc:Fallback>
    </mc:AlternateContent>
    <xdr:clientData/>
  </xdr:oneCellAnchor>
  <xdr:oneCellAnchor>
    <xdr:from>
      <xdr:col>19</xdr:col>
      <xdr:colOff>98425</xdr:colOff>
      <xdr:row>8</xdr:row>
      <xdr:rowOff>130175</xdr:rowOff>
    </xdr:from>
    <xdr:ext cx="1555750" cy="6350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5998825" y="2606675"/>
              <a:ext cx="1555750" cy="6350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Para xmlns:m="http://schemas.openxmlformats.org/officeDocument/2006/math">
                  <m:oMathParaPr>
                    <m:jc m:val="centerGroup"/>
                  </m:oMathParaPr>
                  <m:oMath xmlns:m="http://schemas.openxmlformats.org/officeDocument/2006/math">
                    <m:sSub>
                      <m:sSubPr>
                        <m:ctrlPr>
                          <a:rPr lang="en-US" sz="1800" b="0" i="1">
                            <a:latin typeface="Cambria Math" panose="02040503050406030204" pitchFamily="18" charset="0"/>
                          </a:rPr>
                        </m:ctrlPr>
                      </m:sSubPr>
                      <m:e>
                        <m:r>
                          <a:rPr lang="en-US" sz="1800" b="0" i="1">
                            <a:latin typeface="Cambria Math" panose="02040503050406030204" pitchFamily="18" charset="0"/>
                          </a:rPr>
                          <m:t>𝑈</m:t>
                        </m:r>
                      </m:e>
                      <m:sub>
                        <m:r>
                          <a:rPr lang="en-US" sz="1800" b="0" i="1">
                            <a:latin typeface="Cambria Math" panose="02040503050406030204" pitchFamily="18" charset="0"/>
                          </a:rPr>
                          <m:t>1</m:t>
                        </m:r>
                      </m:sub>
                    </m:sSub>
                    <m:r>
                      <a:rPr lang="en-US" sz="1800" b="0" i="1">
                        <a:latin typeface="Cambria Math" panose="02040503050406030204" pitchFamily="18" charset="0"/>
                      </a:rPr>
                      <m:t>=</m:t>
                    </m:r>
                    <m:r>
                      <a:rPr lang="en-US" sz="1800" b="0" i="1">
                        <a:latin typeface="Cambria Math" panose="02040503050406030204" pitchFamily="18" charset="0"/>
                      </a:rPr>
                      <m:t>1</m:t>
                    </m:r>
                    <m:r>
                      <a:rPr lang="en-US" sz="1800" b="0" i="1">
                        <a:latin typeface="Cambria Math" panose="02040503050406030204" pitchFamily="18" charset="0"/>
                      </a:rPr>
                      <m:t>,</m:t>
                    </m:r>
                    <m:r>
                      <a:rPr lang="en-US" sz="1800" b="0" i="1">
                        <a:latin typeface="Cambria Math" panose="02040503050406030204" pitchFamily="18" charset="0"/>
                      </a:rPr>
                      <m:t>96</m:t>
                    </m:r>
                    <m:r>
                      <a:rPr lang="en-US" sz="1800" b="0" i="1">
                        <a:latin typeface="Cambria Math" panose="02040503050406030204" pitchFamily="18" charset="0"/>
                      </a:rPr>
                      <m:t>∗</m:t>
                    </m:r>
                    <m:sSup>
                      <m:sSupPr>
                        <m:ctrlPr>
                          <a:rPr lang="en-US" sz="1800" b="0" i="1">
                            <a:latin typeface="Cambria Math" panose="02040503050406030204" pitchFamily="18" charset="0"/>
                          </a:rPr>
                        </m:ctrlPr>
                      </m:sSupPr>
                      <m:e>
                        <m:sSub>
                          <m:sSubPr>
                            <m:ctrlPr>
                              <a:rPr lang="en-US" sz="1800" b="0" i="1">
                                <a:latin typeface="Cambria Math" panose="02040503050406030204" pitchFamily="18" charset="0"/>
                              </a:rPr>
                            </m:ctrlPr>
                          </m:sSubPr>
                          <m:e>
                            <m:r>
                              <a:rPr lang="en-US" sz="1800" b="0" i="1">
                                <a:latin typeface="Cambria Math" panose="02040503050406030204" pitchFamily="18" charset="0"/>
                              </a:rPr>
                              <m:t>𝑠</m:t>
                            </m:r>
                          </m:e>
                          <m:sub>
                            <m:r>
                              <a:rPr lang="en-US" sz="1800" b="0" i="1">
                                <a:latin typeface="Cambria Math" panose="02040503050406030204" pitchFamily="18" charset="0"/>
                              </a:rPr>
                              <m:t>1</m:t>
                            </m:r>
                          </m:sub>
                        </m:sSub>
                      </m:e>
                      <m:sup>
                        <m:r>
                          <a:rPr lang="en-US" sz="1800" b="0" i="1">
                            <a:latin typeface="Cambria Math" panose="02040503050406030204" pitchFamily="18" charset="0"/>
                          </a:rPr>
                          <m:t>∗</m:t>
                        </m:r>
                      </m:sup>
                    </m:sSup>
                  </m:oMath>
                </m:oMathPara>
              </a14:m>
              <a:endParaRPr lang="el-GR" sz="1800" baseline="-25000"/>
            </a:p>
          </xdr:txBody>
        </xdr:sp>
      </mc:Choice>
      <mc:Fallback xmlns="">
        <xdr:sp macro="" textlink="">
          <xdr:nvSpPr>
            <xdr:cNvPr id="5" name="TextBox 4"/>
            <xdr:cNvSpPr txBox="1"/>
          </xdr:nvSpPr>
          <xdr:spPr>
            <a:xfrm>
              <a:off x="15998825" y="2606675"/>
              <a:ext cx="1555750" cy="6350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Cambria Math" panose="02040503050406030204" pitchFamily="18" charset="0"/>
                </a:rPr>
                <a:t>𝑈_1=1,96∗〖𝑠_1〗^∗</a:t>
              </a:r>
              <a:endParaRPr lang="el-GR" sz="1800" baseline="-25000"/>
            </a:p>
          </xdr:txBody>
        </xdr:sp>
      </mc:Fallback>
    </mc:AlternateContent>
    <xdr:clientData/>
  </xdr:oneCellAnchor>
  <xdr:oneCellAnchor>
    <xdr:from>
      <xdr:col>20</xdr:col>
      <xdr:colOff>669925</xdr:colOff>
      <xdr:row>8</xdr:row>
      <xdr:rowOff>120650</xdr:rowOff>
    </xdr:from>
    <xdr:ext cx="2905125" cy="603250"/>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7713325" y="2597150"/>
              <a:ext cx="2905125"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Group"/>
                  </m:oMathParaPr>
                  <m:oMath xmlns:m="http://schemas.openxmlformats.org/officeDocument/2006/math">
                    <m:r>
                      <a:rPr lang="en-US" sz="1800" b="0" i="1">
                        <a:latin typeface="Cambria Math" panose="02040503050406030204" pitchFamily="18" charset="0"/>
                      </a:rPr>
                      <m:t>𝑃𝑁𝑝</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1</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2</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m:oMathPara>
              </a14:m>
              <a:endParaRPr lang="el-GR" sz="1800"/>
            </a:p>
          </xdr:txBody>
        </xdr:sp>
      </mc:Choice>
      <mc:Fallback xmlns="">
        <xdr:sp macro="" textlink="">
          <xdr:nvSpPr>
            <xdr:cNvPr id="11" name="TextBox 10"/>
            <xdr:cNvSpPr txBox="1"/>
          </xdr:nvSpPr>
          <xdr:spPr>
            <a:xfrm>
              <a:off x="17713325" y="2597150"/>
              <a:ext cx="2905125"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800" b="0" i="0">
                  <a:latin typeface="Cambria Math" panose="02040503050406030204" pitchFamily="18" charset="0"/>
                </a:rPr>
                <a:t>𝑃𝑁𝑝=(∑2_(𝑖=1)^𝑛▒〖(〖𝑀𝑒〗_(𝑖,1)−〖𝑀𝑒〗_(𝑖,2))〗^2 )/𝑛</a:t>
              </a:r>
              <a:endParaRPr lang="el-GR" sz="1800"/>
            </a:p>
          </xdr:txBody>
        </xdr:sp>
      </mc:Fallback>
    </mc:AlternateContent>
    <xdr:clientData/>
  </xdr:oneCellAnchor>
</xdr:wsDr>
</file>

<file path=xl/drawings/drawing10.xml><?xml version="1.0" encoding="utf-8"?>
<c:userShapes xmlns:c="http://schemas.openxmlformats.org/drawingml/2006/chart">
  <cdr:relSizeAnchor xmlns:cdr="http://schemas.openxmlformats.org/drawingml/2006/chartDrawing">
    <cdr:from>
      <cdr:x>0.03263</cdr:x>
      <cdr:y>0.77661</cdr:y>
    </cdr:from>
    <cdr:to>
      <cdr:x>0.95122</cdr:x>
      <cdr:y>0.96077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191128" y="3535860"/>
          <a:ext cx="5380997" cy="8384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blue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blue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blue points lie between the red and dotted lines, there is a trend for the analytical procedure to be out of control. </a:t>
          </a:r>
        </a:p>
      </cdr:txBody>
    </cdr:sp>
  </cdr:relSizeAnchor>
  <cdr:relSizeAnchor xmlns:cdr="http://schemas.openxmlformats.org/drawingml/2006/chartDrawing">
    <cdr:from>
      <cdr:x>0.83013</cdr:x>
      <cdr:y>0.43704</cdr:y>
    </cdr:from>
    <cdr:to>
      <cdr:x>0.99433</cdr:x>
      <cdr:y>0.49726</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366857" y="1521506"/>
          <a:ext cx="1061569" cy="20964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0.82781</cdr:x>
      <cdr:y>0.27982</cdr:y>
    </cdr:from>
    <cdr:to>
      <cdr:x>0.99323</cdr:x>
      <cdr:y>0.32968</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351847" y="974164"/>
          <a:ext cx="1069456" cy="1735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11.xml><?xml version="1.0" encoding="utf-8"?>
<c:userShapes xmlns:c="http://schemas.openxmlformats.org/drawingml/2006/chart">
  <cdr:relSizeAnchor xmlns:cdr="http://schemas.openxmlformats.org/drawingml/2006/chartDrawing">
    <cdr:from>
      <cdr:x>0.03263</cdr:x>
      <cdr:y>0.77661</cdr:y>
    </cdr:from>
    <cdr:to>
      <cdr:x>0.95122</cdr:x>
      <cdr:y>0.96077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191128" y="3535860"/>
          <a:ext cx="5380997" cy="8384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violet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violet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violet points lie between the red and dotted lines, there is a trend for the analytical procedure to be out of control. </a:t>
          </a:r>
        </a:p>
      </cdr:txBody>
    </cdr:sp>
  </cdr:relSizeAnchor>
  <cdr:relSizeAnchor xmlns:cdr="http://schemas.openxmlformats.org/drawingml/2006/chartDrawing">
    <cdr:from>
      <cdr:x>0.78821</cdr:x>
      <cdr:y>0.429</cdr:y>
    </cdr:from>
    <cdr:to>
      <cdr:x>0.93554</cdr:x>
      <cdr:y>0.49242</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095851" y="1483304"/>
          <a:ext cx="952502" cy="21927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0.78453</cdr:x>
      <cdr:y>0.27855</cdr:y>
    </cdr:from>
    <cdr:to>
      <cdr:x>0.96192</cdr:x>
      <cdr:y>0.34436</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072070" y="963094"/>
          <a:ext cx="1146842" cy="22754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12.xml><?xml version="1.0" encoding="utf-8"?>
<xdr:wsDr xmlns:xdr="http://schemas.openxmlformats.org/drawingml/2006/spreadsheetDrawing" xmlns:a="http://schemas.openxmlformats.org/drawingml/2006/main">
  <xdr:twoCellAnchor>
    <xdr:from>
      <xdr:col>9</xdr:col>
      <xdr:colOff>253998</xdr:colOff>
      <xdr:row>8</xdr:row>
      <xdr:rowOff>22224</xdr:rowOff>
    </xdr:from>
    <xdr:to>
      <xdr:col>18</xdr:col>
      <xdr:colOff>587374</xdr:colOff>
      <xdr:row>28</xdr:row>
      <xdr:rowOff>59531</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273844</xdr:colOff>
      <xdr:row>28</xdr:row>
      <xdr:rowOff>170656</xdr:rowOff>
    </xdr:from>
    <xdr:to>
      <xdr:col>18</xdr:col>
      <xdr:colOff>619125</xdr:colOff>
      <xdr:row>50</xdr:row>
      <xdr:rowOff>80169</xdr:rowOff>
    </xdr:to>
    <xdr:graphicFrame macro="">
      <xdr:nvGraphicFramePr>
        <xdr:cNvPr id="3" name="Gráfico 1">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0.025</cdr:x>
      <cdr:y>0.76045</cdr:y>
    </cdr:from>
    <cdr:to>
      <cdr:x>0.95388</cdr:x>
      <cdr:y>1</cdr:y>
    </cdr:to>
    <cdr:sp macro="" textlink="" fLocksText="0">
      <cdr:nvSpPr>
        <cdr:cNvPr id="10241" name="Text Box 1025"/>
        <cdr:cNvSpPr txBox="1">
          <a:spLocks xmlns:a="http://schemas.openxmlformats.org/drawingml/2006/main" noChangeArrowheads="1"/>
        </cdr:cNvSpPr>
      </cdr:nvSpPr>
      <cdr:spPr bwMode="auto">
        <a:xfrm xmlns:a="http://schemas.openxmlformats.org/drawingml/2006/main">
          <a:off x="135950" y="3061494"/>
          <a:ext cx="5051207" cy="96440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800" b="1" i="0" u="none" strike="noStrike" baseline="0">
              <a:solidFill>
                <a:srgbClr val="000000"/>
              </a:solidFill>
              <a:latin typeface="Arial"/>
              <a:cs typeface="Arial"/>
            </a:rPr>
            <a:t>Criteria </a:t>
          </a:r>
        </a:p>
        <a:p xmlns:a="http://schemas.openxmlformats.org/drawingml/2006/main">
          <a:pPr algn="l" rtl="0">
            <a:defRPr sz="1000"/>
          </a:pPr>
          <a:r>
            <a:rPr lang="es-ES" sz="800" b="0" i="0" u="none" strike="noStrike" baseline="0">
              <a:solidFill>
                <a:srgbClr val="000000"/>
              </a:solidFill>
              <a:latin typeface="Arial"/>
              <a:cs typeface="Arial"/>
            </a:rPr>
            <a:t>1.. If a blue point (z-score) is under or above the red line,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2. If 2 consecutive blue points  lie between red and dotted lines,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3. If 10 consecutive blue points  lie in the same side between the green and dotted lines,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4. If 7 consecutive blue points lie in the same side between the green and dotted lines, there is a trend for the panel to be out of control. </a:t>
          </a:r>
        </a:p>
        <a:p xmlns:a="http://schemas.openxmlformats.org/drawingml/2006/main">
          <a:pPr algn="l" rtl="0">
            <a:defRPr sz="1000"/>
          </a:pPr>
          <a:r>
            <a:rPr lang="es-ES" sz="800" b="0" i="0" u="none" strike="noStrike" baseline="0">
              <a:solidFill>
                <a:srgbClr val="000000"/>
              </a:solidFill>
              <a:latin typeface="Arial"/>
              <a:cs typeface="Arial"/>
            </a:rPr>
            <a:t>5. if one from 20 consecutive blue points lie between the dotted and red lines, the panel is within control.  </a:t>
          </a:r>
        </a:p>
        <a:p xmlns:a="http://schemas.openxmlformats.org/drawingml/2006/main">
          <a:pPr algn="l" rtl="0">
            <a:defRPr sz="1000"/>
          </a:pPr>
          <a:endParaRPr lang="es-ES" sz="800" b="0"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0.04252</cdr:x>
      <cdr:y>0.67802</cdr:y>
    </cdr:from>
    <cdr:to>
      <cdr:x>0.96117</cdr:x>
      <cdr:y>0.92877</cdr:y>
    </cdr:to>
    <cdr:sp macro="" textlink="" fLocksText="0">
      <cdr:nvSpPr>
        <cdr:cNvPr id="10241" name="Text Box 1025"/>
        <cdr:cNvSpPr txBox="1">
          <a:spLocks xmlns:a="http://schemas.openxmlformats.org/drawingml/2006/main" noChangeArrowheads="1"/>
        </cdr:cNvSpPr>
      </cdr:nvSpPr>
      <cdr:spPr bwMode="auto">
        <a:xfrm xmlns:a="http://schemas.openxmlformats.org/drawingml/2006/main">
          <a:off x="231200" y="2833520"/>
          <a:ext cx="4995644" cy="104791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800" b="1" i="0" u="none" strike="noStrike" baseline="0">
              <a:solidFill>
                <a:srgbClr val="000000"/>
              </a:solidFill>
              <a:latin typeface="Arial"/>
              <a:cs typeface="Arial"/>
            </a:rPr>
            <a:t>Criteria </a:t>
          </a:r>
        </a:p>
        <a:p xmlns:a="http://schemas.openxmlformats.org/drawingml/2006/main">
          <a:pPr algn="l" rtl="0">
            <a:defRPr sz="1000"/>
          </a:pPr>
          <a:r>
            <a:rPr lang="es-ES" sz="800" b="0" i="0" u="none" strike="noStrike" baseline="0">
              <a:solidFill>
                <a:srgbClr val="000000"/>
              </a:solidFill>
              <a:latin typeface="Arial"/>
              <a:cs typeface="Arial"/>
            </a:rPr>
            <a:t>1.. If a violet point (z-score) is under or above the red line,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2. If 2 consecutive violet points  lie between red and dotted lines,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3. If 10 consecutive violet points  lie in the same side between the green and dotted lines,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4. If 7 consecutive violet points lie in the same side between the green and dotted lines, there is a trend for the panel to be out of control. </a:t>
          </a:r>
        </a:p>
        <a:p xmlns:a="http://schemas.openxmlformats.org/drawingml/2006/main">
          <a:pPr algn="l" rtl="0">
            <a:defRPr sz="1000"/>
          </a:pPr>
          <a:r>
            <a:rPr lang="es-ES" sz="800" b="0" i="0" u="none" strike="noStrike" baseline="0">
              <a:solidFill>
                <a:srgbClr val="000000"/>
              </a:solidFill>
              <a:latin typeface="Arial"/>
              <a:cs typeface="Arial"/>
            </a:rPr>
            <a:t>5. if one from 20 consecutive violet points lie between the dotted and red lines, the panel is within control.  </a:t>
          </a:r>
        </a:p>
        <a:p xmlns:a="http://schemas.openxmlformats.org/drawingml/2006/main">
          <a:pPr algn="l" rtl="0">
            <a:defRPr sz="1000"/>
          </a:pPr>
          <a:endParaRPr lang="es-ES" sz="800" b="0" i="0" u="none" strike="noStrike" baseline="0">
            <a:solidFill>
              <a:srgbClr val="000000"/>
            </a:solidFill>
            <a:latin typeface="Arial"/>
            <a:cs typeface="Arial"/>
          </a:endParaRPr>
        </a:p>
      </cdr:txBody>
    </cdr:sp>
  </cdr:relSizeAnchor>
</c:userShapes>
</file>

<file path=xl/drawings/drawing15.xml><?xml version="1.0" encoding="utf-8"?>
<xdr:wsDr xmlns:xdr="http://schemas.openxmlformats.org/drawingml/2006/spreadsheetDrawing" xmlns:a="http://schemas.openxmlformats.org/drawingml/2006/main">
  <xdr:oneCellAnchor>
    <xdr:from>
      <xdr:col>1</xdr:col>
      <xdr:colOff>600075</xdr:colOff>
      <xdr:row>12</xdr:row>
      <xdr:rowOff>95250</xdr:rowOff>
    </xdr:from>
    <xdr:ext cx="2463800" cy="59245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209675" y="238125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l-GR" sz="2000" i="1">
                          <a:latin typeface="Cambria Math" panose="02040503050406030204" pitchFamily="18" charset="0"/>
                        </a:rPr>
                      </m:ctrlPr>
                    </m:sSubPr>
                    <m:e>
                      <m:r>
                        <a:rPr lang="en-US" sz="2000" b="0" i="1">
                          <a:latin typeface="Cambria Math" panose="02040503050406030204" pitchFamily="18" charset="0"/>
                        </a:rPr>
                        <m:t>𝑧</m:t>
                      </m:r>
                      <m:r>
                        <a:rPr lang="en-US" sz="2000" b="0" i="1">
                          <a:latin typeface="Cambria Math" panose="02040503050406030204" pitchFamily="18" charset="0"/>
                        </a:rPr>
                        <m:t>−</m:t>
                      </m:r>
                      <m:r>
                        <a:rPr lang="en-US" sz="2000" b="0" i="1">
                          <a:latin typeface="Cambria Math" panose="02040503050406030204" pitchFamily="18" charset="0"/>
                        </a:rPr>
                        <m:t>𝑠𝑐𝑜𝑟𝑒</m:t>
                      </m:r>
                    </m:e>
                    <m:sub>
                      <m:r>
                        <a:rPr lang="en-US" sz="2000" b="0" i="1">
                          <a:latin typeface="Cambria Math" panose="02040503050406030204" pitchFamily="18" charset="0"/>
                        </a:rPr>
                        <m:t>𝑡</m:t>
                      </m:r>
                    </m:sub>
                  </m:sSub>
                </m:oMath>
              </a14:m>
              <a:r>
                <a:rPr lang="en-US" sz="2000"/>
                <a:t>=</a:t>
              </a:r>
              <a14:m>
                <m:oMath xmlns:m="http://schemas.openxmlformats.org/officeDocument/2006/math">
                  <m:f>
                    <m:fPr>
                      <m:ctrlPr>
                        <a:rPr lang="en-US" sz="2000" i="1">
                          <a:latin typeface="Cambria Math" panose="02040503050406030204" pitchFamily="18" charset="0"/>
                        </a:rPr>
                      </m:ctrlPr>
                    </m:fPr>
                    <m:num>
                      <m:d>
                        <m:dPr>
                          <m:ctrlPr>
                            <a:rPr lang="en-US" sz="2000" i="1">
                              <a:latin typeface="Cambria Math" panose="02040503050406030204" pitchFamily="18" charset="0"/>
                            </a:rPr>
                          </m:ctrlPr>
                        </m:dPr>
                        <m:e>
                          <m:r>
                            <a:rPr lang="en-US" sz="2000" b="0" i="1">
                              <a:latin typeface="Cambria Math" panose="02040503050406030204" pitchFamily="18" charset="0"/>
                            </a:rPr>
                            <m:t>𝑥</m:t>
                          </m:r>
                          <m:r>
                            <a:rPr lang="en-US" sz="2000" b="0" i="1">
                              <a:latin typeface="Cambria Math" panose="02040503050406030204" pitchFamily="18" charset="0"/>
                            </a:rPr>
                            <m:t>−</m:t>
                          </m:r>
                          <m:r>
                            <a:rPr lang="en-US" sz="2000" b="0" i="1">
                              <a:latin typeface="Cambria Math" panose="02040503050406030204" pitchFamily="18" charset="0"/>
                            </a:rPr>
                            <m:t>𝑇𝑀𝑒</m:t>
                          </m:r>
                        </m:e>
                      </m:d>
                    </m:num>
                    <m:den>
                      <m:r>
                        <a:rPr lang="en-US" sz="2000" b="0" i="1">
                          <a:latin typeface="Cambria Math" panose="02040503050406030204" pitchFamily="18" charset="0"/>
                        </a:rPr>
                        <m:t>𝑆𝐷</m:t>
                      </m:r>
                    </m:den>
                  </m:f>
                </m:oMath>
              </a14:m>
              <a:endParaRPr lang="el-GR" sz="2000"/>
            </a:p>
          </xdr:txBody>
        </xdr:sp>
      </mc:Choice>
      <mc:Fallback xmlns="">
        <xdr:sp macro="" textlink="">
          <xdr:nvSpPr>
            <xdr:cNvPr id="2" name="TextBox 1"/>
            <xdr:cNvSpPr txBox="1"/>
          </xdr:nvSpPr>
          <xdr:spPr>
            <a:xfrm>
              <a:off x="1209675" y="238125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l-GR" sz="2000" i="0">
                  <a:latin typeface="Cambria Math" panose="02040503050406030204" pitchFamily="18" charset="0"/>
                </a:rPr>
                <a:t>〖</a:t>
              </a:r>
              <a:r>
                <a:rPr lang="en-US" sz="2000" b="0" i="0">
                  <a:latin typeface="Cambria Math" panose="02040503050406030204" pitchFamily="18" charset="0"/>
                </a:rPr>
                <a:t>𝑧−𝑠𝑐𝑜𝑟𝑒</a:t>
              </a:r>
              <a:r>
                <a:rPr lang="el-GR" sz="2000" b="0" i="0">
                  <a:latin typeface="Cambria Math" panose="02040503050406030204" pitchFamily="18" charset="0"/>
                </a:rPr>
                <a:t>〗_</a:t>
              </a:r>
              <a:r>
                <a:rPr lang="en-US" sz="2000" b="0" i="0">
                  <a:latin typeface="Cambria Math" panose="02040503050406030204" pitchFamily="18" charset="0"/>
                </a:rPr>
                <a:t>𝑡</a:t>
              </a:r>
              <a:r>
                <a:rPr lang="en-US" sz="2000"/>
                <a:t>=</a:t>
              </a:r>
              <a:r>
                <a:rPr lang="en-US" sz="2000" i="0">
                  <a:latin typeface="Cambria Math" panose="02040503050406030204" pitchFamily="18" charset="0"/>
                </a:rPr>
                <a:t>((</a:t>
              </a:r>
              <a:r>
                <a:rPr lang="en-US" sz="2000" b="0" i="0">
                  <a:latin typeface="Cambria Math" panose="02040503050406030204" pitchFamily="18" charset="0"/>
                </a:rPr>
                <a:t>𝑥−𝑇𝑀𝑒))/𝑆𝐷</a:t>
              </a:r>
              <a:endParaRPr lang="el-GR" sz="2000"/>
            </a:p>
          </xdr:txBody>
        </xdr:sp>
      </mc:Fallback>
    </mc:AlternateContent>
    <xdr:clientData/>
  </xdr:oneCellAnchor>
  <xdr:oneCellAnchor>
    <xdr:from>
      <xdr:col>2</xdr:col>
      <xdr:colOff>0</xdr:colOff>
      <xdr:row>3</xdr:row>
      <xdr:rowOff>171450</xdr:rowOff>
    </xdr:from>
    <xdr:ext cx="2425700" cy="6032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219200" y="742950"/>
              <a:ext cx="2425700"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Group"/>
                  </m:oMathParaPr>
                  <m:oMath xmlns:m="http://schemas.openxmlformats.org/officeDocument/2006/math">
                    <m:r>
                      <a:rPr lang="en-US" sz="1800" b="0" i="1">
                        <a:latin typeface="Cambria Math" panose="02040503050406030204" pitchFamily="18" charset="0"/>
                      </a:rPr>
                      <m:t>𝑃𝑁𝑡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1</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2</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m:oMathPara>
              </a14:m>
              <a:endParaRPr lang="el-GR" sz="1800"/>
            </a:p>
          </xdr:txBody>
        </xdr:sp>
      </mc:Choice>
      <mc:Fallback xmlns="">
        <xdr:sp macro="" textlink="">
          <xdr:nvSpPr>
            <xdr:cNvPr id="3" name="TextBox 2"/>
            <xdr:cNvSpPr txBox="1"/>
          </xdr:nvSpPr>
          <xdr:spPr>
            <a:xfrm>
              <a:off x="1219200" y="742950"/>
              <a:ext cx="2425700"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800" b="0" i="0">
                  <a:latin typeface="Cambria Math" panose="02040503050406030204" pitchFamily="18" charset="0"/>
                </a:rPr>
                <a:t>𝑃𝑁𝑡=(∑2_(𝑖=1)^𝑛▒〖(𝑥_(𝑖,1)−𝑥_(𝑖,2))〗^2 )/𝑛</a:t>
              </a:r>
              <a:endParaRPr lang="el-GR" sz="1800"/>
            </a:p>
          </xdr:txBody>
        </xdr:sp>
      </mc:Fallback>
    </mc:AlternateContent>
    <xdr:clientData/>
  </xdr:oneCellAnchor>
  <xdr:oneCellAnchor>
    <xdr:from>
      <xdr:col>1</xdr:col>
      <xdr:colOff>590551</xdr:colOff>
      <xdr:row>8</xdr:row>
      <xdr:rowOff>38100</xdr:rowOff>
    </xdr:from>
    <xdr:ext cx="2000249" cy="466725"/>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200151" y="1562100"/>
              <a:ext cx="2000249" cy="46672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14:m>
                <m:oMath xmlns:m="http://schemas.openxmlformats.org/officeDocument/2006/math">
                  <m:r>
                    <a:rPr lang="en-US" sz="1800" b="0" i="1">
                      <a:latin typeface="Cambria Math" panose="02040503050406030204" pitchFamily="18" charset="0"/>
                    </a:rPr>
                    <m:t>𝐷𝑁𝑡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a14:m>
              <a:endParaRPr lang="el-GR" sz="1800"/>
            </a:p>
          </xdr:txBody>
        </xdr:sp>
      </mc:Choice>
      <mc:Fallback xmlns="">
        <xdr:sp macro="" textlink="">
          <xdr:nvSpPr>
            <xdr:cNvPr id="4" name="TextBox 3"/>
            <xdr:cNvSpPr txBox="1"/>
          </xdr:nvSpPr>
          <xdr:spPr>
            <a:xfrm>
              <a:off x="1200151" y="1562100"/>
              <a:ext cx="2000249" cy="46672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r>
                <a:rPr lang="en-US" sz="1800" b="0" i="0">
                  <a:latin typeface="Cambria Math" panose="02040503050406030204" pitchFamily="18" charset="0"/>
                </a:rPr>
                <a:t>𝐷𝑁𝑡=(∑2_(𝑖=1)^𝑛▒〖(𝑥_𝑖−〖𝑀𝑒〗_𝑖)〗^2 )/𝑛</a:t>
              </a:r>
              <a:endParaRPr lang="el-GR" sz="1800"/>
            </a:p>
          </xdr:txBody>
        </xdr:sp>
      </mc:Fallback>
    </mc:AlternateContent>
    <xdr:clientData/>
  </xdr:oneCellAnchor>
  <xdr:oneCellAnchor>
    <xdr:from>
      <xdr:col>2</xdr:col>
      <xdr:colOff>19050</xdr:colOff>
      <xdr:row>17</xdr:row>
      <xdr:rowOff>19050</xdr:rowOff>
    </xdr:from>
    <xdr:ext cx="2463800" cy="59245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1238250" y="325755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l-GR" sz="1800" i="1">
                          <a:latin typeface="Cambria Math" panose="02040503050406030204" pitchFamily="18" charset="0"/>
                        </a:rPr>
                      </m:ctrlPr>
                    </m:sSubPr>
                    <m:e>
                      <m:r>
                        <a:rPr lang="en-US" sz="1800" b="0" i="1">
                          <a:latin typeface="Cambria Math" panose="02040503050406030204" pitchFamily="18" charset="0"/>
                        </a:rPr>
                        <m:t>𝐸𝑛</m:t>
                      </m:r>
                    </m:e>
                    <m:sub>
                      <m:r>
                        <a:rPr lang="en-US" sz="1800" b="0" i="1">
                          <a:latin typeface="Cambria Math" panose="02040503050406030204" pitchFamily="18" charset="0"/>
                        </a:rPr>
                        <m:t>𝑝</m:t>
                      </m:r>
                    </m:sub>
                  </m:sSub>
                </m:oMath>
              </a14:m>
              <a:r>
                <a:rPr lang="en-US" sz="1800"/>
                <a:t>=</a:t>
              </a:r>
              <a14:m>
                <m:oMath xmlns:m="http://schemas.openxmlformats.org/officeDocument/2006/math">
                  <m:f>
                    <m:fPr>
                      <m:ctrlPr>
                        <a:rPr lang="en-US" sz="1800" i="1">
                          <a:latin typeface="Cambria Math" panose="02040503050406030204" pitchFamily="18" charset="0"/>
                        </a:rPr>
                      </m:ctrlPr>
                    </m:fPr>
                    <m:num>
                      <m:d>
                        <m:dPr>
                          <m:ctrlPr>
                            <a:rPr lang="en-US" sz="1800" i="1">
                              <a:latin typeface="Cambria Math" panose="02040503050406030204" pitchFamily="18" charset="0"/>
                            </a:rPr>
                          </m:ctrlPr>
                        </m:dPr>
                        <m:e>
                          <m:r>
                            <a:rPr lang="en-US" sz="180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1</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2</m:t>
                              </m:r>
                            </m:sub>
                          </m:sSub>
                          <m:r>
                            <a:rPr lang="en-US" sz="1800" b="0" i="1">
                              <a:latin typeface="Cambria Math" panose="02040503050406030204" pitchFamily="18" charset="0"/>
                            </a:rPr>
                            <m:t>|</m:t>
                          </m:r>
                        </m:e>
                      </m:d>
                    </m:num>
                    <m:den>
                      <m:rad>
                        <m:radPr>
                          <m:degHide m:val="on"/>
                          <m:ctrlPr>
                            <a:rPr lang="en-US" sz="1800" b="0" i="1">
                              <a:latin typeface="Cambria Math" panose="02040503050406030204" pitchFamily="18" charset="0"/>
                            </a:rPr>
                          </m:ctrlPr>
                        </m:radPr>
                        <m:deg/>
                        <m:e>
                          <m:sSubSup>
                            <m:sSubSupPr>
                              <m:ctrlPr>
                                <a:rPr lang="en-US" sz="1800" b="0" i="1">
                                  <a:latin typeface="Cambria Math" panose="02040503050406030204" pitchFamily="18" charset="0"/>
                                </a:rPr>
                              </m:ctrlPr>
                            </m:sSubSupPr>
                            <m:e>
                              <m:sSubSup>
                                <m:sSubSupPr>
                                  <m:ctrlPr>
                                    <a:rPr lang="en-US" sz="1800" b="0" i="1">
                                      <a:latin typeface="Cambria Math" panose="02040503050406030204" pitchFamily="18" charset="0"/>
                                    </a:rPr>
                                  </m:ctrlPr>
                                </m:sSubSupPr>
                                <m:e>
                                  <m:r>
                                    <a:rPr lang="en-US" sz="1800" b="0" i="1">
                                      <a:latin typeface="Cambria Math" panose="02040503050406030204" pitchFamily="18" charset="0"/>
                                    </a:rPr>
                                    <m:t>𝑈</m:t>
                                  </m:r>
                                </m:e>
                                <m:sub>
                                  <m:r>
                                    <a:rPr lang="en-US" sz="1800" b="0" i="1">
                                      <a:latin typeface="Cambria Math" panose="02040503050406030204" pitchFamily="18" charset="0"/>
                                    </a:rPr>
                                    <m:t>1</m:t>
                                  </m:r>
                                </m:sub>
                                <m:sup>
                                  <m:r>
                                    <a:rPr lang="en-US" sz="1800" b="0" i="1">
                                      <a:latin typeface="Cambria Math" panose="02040503050406030204" pitchFamily="18" charset="0"/>
                                    </a:rPr>
                                    <m:t>2</m:t>
                                  </m:r>
                                </m:sup>
                              </m:sSubSup>
                              <m:r>
                                <a:rPr lang="en-US" sz="1800" b="0" i="1">
                                  <a:latin typeface="Cambria Math" panose="02040503050406030204" pitchFamily="18" charset="0"/>
                                </a:rPr>
                                <m:t>+</m:t>
                              </m:r>
                              <m:r>
                                <a:rPr lang="en-US" sz="1800" b="0" i="1">
                                  <a:latin typeface="Cambria Math" panose="02040503050406030204" pitchFamily="18" charset="0"/>
                                </a:rPr>
                                <m:t>𝑈</m:t>
                              </m:r>
                            </m:e>
                            <m:sub>
                              <m:r>
                                <a:rPr lang="en-US" sz="1800" b="0" i="1">
                                  <a:latin typeface="Cambria Math" panose="02040503050406030204" pitchFamily="18" charset="0"/>
                                </a:rPr>
                                <m:t>2</m:t>
                              </m:r>
                            </m:sub>
                            <m:sup>
                              <m:r>
                                <a:rPr lang="en-US" sz="1800" b="0" i="1">
                                  <a:latin typeface="Cambria Math" panose="02040503050406030204" pitchFamily="18" charset="0"/>
                                </a:rPr>
                                <m:t>2</m:t>
                              </m:r>
                            </m:sup>
                          </m:sSubSup>
                        </m:e>
                      </m:rad>
                    </m:den>
                  </m:f>
                </m:oMath>
              </a14:m>
              <a:endParaRPr lang="el-GR" sz="1800"/>
            </a:p>
          </xdr:txBody>
        </xdr:sp>
      </mc:Choice>
      <mc:Fallback xmlns="">
        <xdr:sp macro="" textlink="">
          <xdr:nvSpPr>
            <xdr:cNvPr id="5" name="TextBox 4"/>
            <xdr:cNvSpPr txBox="1"/>
          </xdr:nvSpPr>
          <xdr:spPr>
            <a:xfrm>
              <a:off x="1238250" y="325755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l-GR" sz="1800" i="0">
                  <a:latin typeface="Cambria Math" panose="02040503050406030204" pitchFamily="18" charset="0"/>
                </a:rPr>
                <a:t>〖</a:t>
              </a:r>
              <a:r>
                <a:rPr lang="en-US" sz="1800" b="0" i="0">
                  <a:latin typeface="Cambria Math" panose="02040503050406030204" pitchFamily="18" charset="0"/>
                </a:rPr>
                <a:t>𝐸𝑛</a:t>
              </a:r>
              <a:r>
                <a:rPr lang="el-GR" sz="1800" b="0" i="0">
                  <a:latin typeface="Cambria Math" panose="02040503050406030204" pitchFamily="18" charset="0"/>
                </a:rPr>
                <a:t>〗_</a:t>
              </a:r>
              <a:r>
                <a:rPr lang="en-US" sz="1800" b="0" i="0">
                  <a:latin typeface="Cambria Math" panose="02040503050406030204" pitchFamily="18" charset="0"/>
                </a:rPr>
                <a:t>𝑝</a:t>
              </a:r>
              <a:r>
                <a:rPr lang="en-US" sz="1800"/>
                <a:t>=</a:t>
              </a:r>
              <a:r>
                <a:rPr lang="en-US" sz="1800" i="0">
                  <a:latin typeface="Cambria Math" panose="02040503050406030204" pitchFamily="18" charset="0"/>
                </a:rPr>
                <a:t>((|</a:t>
              </a:r>
              <a:r>
                <a:rPr lang="en-US" sz="1800" b="0" i="0">
                  <a:latin typeface="Cambria Math" panose="02040503050406030204" pitchFamily="18" charset="0"/>
                </a:rPr>
                <a:t>〖𝑀𝑒〗_1−〖𝑀𝑒〗_2 |))/√(〖𝑈_1^2+𝑈〗_2^2 )</a:t>
              </a:r>
              <a:endParaRPr lang="el-GR" sz="1800"/>
            </a:p>
          </xdr:txBody>
        </xdr:sp>
      </mc:Fallback>
    </mc:AlternateContent>
    <xdr:clientData/>
  </xdr:oneCellAnchor>
  <xdr:oneCellAnchor>
    <xdr:from>
      <xdr:col>7</xdr:col>
      <xdr:colOff>9524</xdr:colOff>
      <xdr:row>4</xdr:row>
      <xdr:rowOff>19050</xdr:rowOff>
    </xdr:from>
    <xdr:ext cx="2905125" cy="603250"/>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4276724" y="781050"/>
              <a:ext cx="2905125"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Group"/>
                  </m:oMathParaPr>
                  <m:oMath xmlns:m="http://schemas.openxmlformats.org/officeDocument/2006/math">
                    <m:r>
                      <a:rPr lang="en-US" sz="1800" b="0" i="1">
                        <a:latin typeface="Cambria Math" panose="02040503050406030204" pitchFamily="18" charset="0"/>
                      </a:rPr>
                      <m:t>𝑃𝑁𝑝</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1</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2</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m:oMathPara>
              </a14:m>
              <a:endParaRPr lang="el-GR" sz="1800"/>
            </a:p>
          </xdr:txBody>
        </xdr:sp>
      </mc:Choice>
      <mc:Fallback xmlns="">
        <xdr:sp macro="" textlink="">
          <xdr:nvSpPr>
            <xdr:cNvPr id="6" name="TextBox 5"/>
            <xdr:cNvSpPr txBox="1"/>
          </xdr:nvSpPr>
          <xdr:spPr>
            <a:xfrm>
              <a:off x="4276724" y="781050"/>
              <a:ext cx="2905125"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800" b="0" i="0">
                  <a:latin typeface="Cambria Math" panose="02040503050406030204" pitchFamily="18" charset="0"/>
                </a:rPr>
                <a:t>𝑃𝑁𝑝=(∑2_(𝑖=1)^𝑛▒〖(〖𝑀𝑒〗_(𝑖,1)−〖𝑀𝑒〗_(𝑖,2))〗^2 )/𝑛</a:t>
              </a:r>
              <a:endParaRPr lang="el-GR" sz="1800"/>
            </a:p>
          </xdr:txBody>
        </xdr:sp>
      </mc:Fallback>
    </mc:AlternateContent>
    <xdr:clientData/>
  </xdr:oneCellAnchor>
  <xdr:oneCellAnchor>
    <xdr:from>
      <xdr:col>6</xdr:col>
      <xdr:colOff>104775</xdr:colOff>
      <xdr:row>8</xdr:row>
      <xdr:rowOff>47625</xdr:rowOff>
    </xdr:from>
    <xdr:ext cx="2352676" cy="485775"/>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3762375" y="1571625"/>
              <a:ext cx="2352676" cy="48577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14:m>
                <m:oMath xmlns:m="http://schemas.openxmlformats.org/officeDocument/2006/math">
                  <m:r>
                    <a:rPr lang="en-US" sz="1800" b="0" i="1">
                      <a:latin typeface="Cambria Math" panose="02040503050406030204" pitchFamily="18" charset="0"/>
                    </a:rPr>
                    <m:t>𝐷𝑁𝑝</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𝑇𝑀𝑒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a14:m>
              <a:endParaRPr lang="el-GR" sz="1800"/>
            </a:p>
          </xdr:txBody>
        </xdr:sp>
      </mc:Choice>
      <mc:Fallback xmlns="">
        <xdr:sp macro="" textlink="">
          <xdr:nvSpPr>
            <xdr:cNvPr id="7" name="TextBox 6"/>
            <xdr:cNvSpPr txBox="1"/>
          </xdr:nvSpPr>
          <xdr:spPr>
            <a:xfrm>
              <a:off x="3762375" y="1571625"/>
              <a:ext cx="2352676" cy="48577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r>
                <a:rPr lang="en-US" sz="1800" b="0" i="0">
                  <a:latin typeface="Cambria Math" panose="02040503050406030204" pitchFamily="18" charset="0"/>
                </a:rPr>
                <a:t>𝐷𝑁𝑝=(∑2_(𝑖=1)^𝑛▒〖(〖𝑀𝑒〗_𝑖−〖𝑇𝑀𝑒〗_𝑖)〗^2 )/𝑛</a:t>
              </a:r>
              <a:endParaRPr lang="el-GR" sz="1800"/>
            </a:p>
          </xdr:txBody>
        </xdr:sp>
      </mc:Fallback>
    </mc:AlternateContent>
    <xdr:clientData/>
  </xdr:oneCellAnchor>
  <xdr:oneCellAnchor>
    <xdr:from>
      <xdr:col>6</xdr:col>
      <xdr:colOff>600075</xdr:colOff>
      <xdr:row>13</xdr:row>
      <xdr:rowOff>9525</xdr:rowOff>
    </xdr:from>
    <xdr:ext cx="2463800" cy="592450"/>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4257675" y="2486025"/>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aseline="0"/>
                <a:t>z-score </a:t>
              </a:r>
              <a:r>
                <a:rPr lang="en-US" sz="2000"/>
                <a:t>=</a:t>
              </a:r>
              <a14:m>
                <m:oMath xmlns:m="http://schemas.openxmlformats.org/officeDocument/2006/math">
                  <m:f>
                    <m:fPr>
                      <m:ctrlPr>
                        <a:rPr lang="en-US" sz="2000" i="1">
                          <a:latin typeface="Cambria Math" panose="02040503050406030204" pitchFamily="18" charset="0"/>
                        </a:rPr>
                      </m:ctrlPr>
                    </m:fPr>
                    <m:num>
                      <m:d>
                        <m:dPr>
                          <m:ctrlPr>
                            <a:rPr lang="en-US" sz="2000" i="1">
                              <a:latin typeface="Cambria Math" panose="02040503050406030204" pitchFamily="18" charset="0"/>
                            </a:rPr>
                          </m:ctrlPr>
                        </m:dPr>
                        <m:e>
                          <m:r>
                            <a:rPr lang="en-US" sz="2000" b="0" i="1">
                              <a:latin typeface="Cambria Math" panose="02040503050406030204" pitchFamily="18" charset="0"/>
                            </a:rPr>
                            <m:t>𝑥</m:t>
                          </m:r>
                          <m:r>
                            <a:rPr lang="en-US" sz="2000" b="0" i="1">
                              <a:latin typeface="Cambria Math" panose="02040503050406030204" pitchFamily="18" charset="0"/>
                            </a:rPr>
                            <m:t>−</m:t>
                          </m:r>
                          <m:r>
                            <a:rPr lang="en-US" sz="2000" b="0" i="1">
                              <a:latin typeface="Cambria Math" panose="02040503050406030204" pitchFamily="18" charset="0"/>
                            </a:rPr>
                            <m:t>𝑇𝑀𝑒</m:t>
                          </m:r>
                        </m:e>
                      </m:d>
                    </m:num>
                    <m:den>
                      <m:r>
                        <a:rPr lang="en-US" sz="2000" b="0" i="1">
                          <a:latin typeface="Cambria Math" panose="02040503050406030204" pitchFamily="18" charset="0"/>
                        </a:rPr>
                        <m:t>𝑆𝐷</m:t>
                      </m:r>
                    </m:den>
                  </m:f>
                </m:oMath>
              </a14:m>
              <a:endParaRPr lang="el-GR" sz="2000"/>
            </a:p>
          </xdr:txBody>
        </xdr:sp>
      </mc:Choice>
      <mc:Fallback xmlns="">
        <xdr:sp macro="" textlink="">
          <xdr:nvSpPr>
            <xdr:cNvPr id="8" name="TextBox 7"/>
            <xdr:cNvSpPr txBox="1"/>
          </xdr:nvSpPr>
          <xdr:spPr>
            <a:xfrm>
              <a:off x="4257675" y="2486025"/>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aseline="0"/>
                <a:t>z-score </a:t>
              </a:r>
              <a:r>
                <a:rPr lang="en-US" sz="2000"/>
                <a:t>=</a:t>
              </a:r>
              <a:r>
                <a:rPr lang="en-US" sz="2000" i="0">
                  <a:latin typeface="Cambria Math" panose="02040503050406030204" pitchFamily="18" charset="0"/>
                </a:rPr>
                <a:t>((</a:t>
              </a:r>
              <a:r>
                <a:rPr lang="en-US" sz="2000" b="0" i="0">
                  <a:latin typeface="Cambria Math" panose="02040503050406030204" pitchFamily="18" charset="0"/>
                </a:rPr>
                <a:t>𝑥−𝑇𝑀𝑒))/𝑆𝐷</a:t>
              </a:r>
              <a:endParaRPr lang="el-GR" sz="2000"/>
            </a:p>
          </xdr:txBody>
        </xdr:sp>
      </mc:Fallback>
    </mc:AlternateContent>
    <xdr:clientData/>
  </xdr:oneCellAnchor>
  <xdr:twoCellAnchor>
    <xdr:from>
      <xdr:col>2</xdr:col>
      <xdr:colOff>485775</xdr:colOff>
      <xdr:row>21</xdr:row>
      <xdr:rowOff>180975</xdr:rowOff>
    </xdr:from>
    <xdr:to>
      <xdr:col>9</xdr:col>
      <xdr:colOff>447675</xdr:colOff>
      <xdr:row>26</xdr:row>
      <xdr:rowOff>95250</xdr:rowOff>
    </xdr:to>
    <xdr:grpSp>
      <xdr:nvGrpSpPr>
        <xdr:cNvPr id="9" name="Group 6">
          <a:extLst>
            <a:ext uri="{FF2B5EF4-FFF2-40B4-BE49-F238E27FC236}">
              <a16:creationId xmlns:a16="http://schemas.microsoft.com/office/drawing/2014/main" id="{00000000-0008-0000-0600-000009000000}"/>
            </a:ext>
          </a:extLst>
        </xdr:cNvPr>
        <xdr:cNvGrpSpPr>
          <a:grpSpLocks noChangeAspect="1"/>
        </xdr:cNvGrpSpPr>
      </xdr:nvGrpSpPr>
      <xdr:grpSpPr bwMode="auto">
        <a:xfrm>
          <a:off x="1666875" y="4181475"/>
          <a:ext cx="4095750" cy="866775"/>
          <a:chOff x="179" y="439"/>
          <a:chExt cx="444" cy="75"/>
        </a:xfrm>
      </xdr:grpSpPr>
      <xdr:sp macro="" textlink="">
        <xdr:nvSpPr>
          <xdr:cNvPr id="10" name="AutoShape 5">
            <a:extLst>
              <a:ext uri="{FF2B5EF4-FFF2-40B4-BE49-F238E27FC236}">
                <a16:creationId xmlns:a16="http://schemas.microsoft.com/office/drawing/2014/main" id="{00000000-0008-0000-0600-00000A000000}"/>
              </a:ext>
            </a:extLst>
          </xdr:cNvPr>
          <xdr:cNvSpPr>
            <a:spLocks noChangeAspect="1" noChangeArrowheads="1" noTextEdit="1"/>
          </xdr:cNvSpPr>
        </xdr:nvSpPr>
        <xdr:spPr bwMode="auto">
          <a:xfrm>
            <a:off x="192" y="440"/>
            <a:ext cx="431" cy="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11" name="Picture 10">
            <a:extLst>
              <a:ext uri="{FF2B5EF4-FFF2-40B4-BE49-F238E27FC236}">
                <a16:creationId xmlns:a16="http://schemas.microsoft.com/office/drawing/2014/main" id="{00000000-0008-0000-06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 y="439"/>
            <a:ext cx="432" cy="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oneCellAnchor>
    <xdr:from>
      <xdr:col>11</xdr:col>
      <xdr:colOff>257175</xdr:colOff>
      <xdr:row>8</xdr:row>
      <xdr:rowOff>133350</xdr:rowOff>
    </xdr:from>
    <xdr:ext cx="2238375" cy="485775"/>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600-00000C000000}"/>
                </a:ext>
              </a:extLst>
            </xdr:cNvPr>
            <xdr:cNvSpPr txBox="1"/>
          </xdr:nvSpPr>
          <xdr:spPr>
            <a:xfrm>
              <a:off x="6962775" y="1657350"/>
              <a:ext cx="2238375" cy="48577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0" i="0">
                  <a:latin typeface="+mn-lt"/>
                </a:rPr>
                <a:t> </a:t>
              </a:r>
              <a14:m>
                <m:oMath xmlns:m="http://schemas.openxmlformats.org/officeDocument/2006/math">
                  <m:r>
                    <a:rPr lang="en-US" sz="1800" b="0" i="1">
                      <a:latin typeface="Cambria Math" panose="02040503050406030204" pitchFamily="18" charset="0"/>
                    </a:rPr>
                    <m:t>𝐷𝑁𝑡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𝑇𝑀𝑒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a14:m>
              <a:endParaRPr lang="el-GR" sz="1800"/>
            </a:p>
          </xdr:txBody>
        </xdr:sp>
      </mc:Choice>
      <mc:Fallback xmlns="">
        <xdr:sp macro="" textlink="">
          <xdr:nvSpPr>
            <xdr:cNvPr id="12" name="TextBox 11"/>
            <xdr:cNvSpPr txBox="1"/>
          </xdr:nvSpPr>
          <xdr:spPr>
            <a:xfrm>
              <a:off x="6962775" y="1657350"/>
              <a:ext cx="2238375" cy="48577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0" i="0">
                  <a:latin typeface="+mn-lt"/>
                </a:rPr>
                <a:t> </a:t>
              </a:r>
              <a:r>
                <a:rPr lang="en-US" sz="1800" b="0" i="0">
                  <a:latin typeface="Cambria Math" panose="02040503050406030204" pitchFamily="18" charset="0"/>
                </a:rPr>
                <a:t>𝐷𝑁𝑡=(∑2_(𝑖=1)^𝑛▒〖(𝑥_𝑖−〖𝑇𝑀𝑒〗_𝑖)〗^2 )/𝑛</a:t>
              </a:r>
              <a:endParaRPr lang="el-GR" sz="1800"/>
            </a:p>
          </xdr:txBody>
        </xdr:sp>
      </mc:Fallback>
    </mc:AlternateContent>
    <xdr:clientData/>
  </xdr:oneCellAnchor>
  <xdr:oneCellAnchor>
    <xdr:from>
      <xdr:col>8</xdr:col>
      <xdr:colOff>0</xdr:colOff>
      <xdr:row>17</xdr:row>
      <xdr:rowOff>0</xdr:rowOff>
    </xdr:from>
    <xdr:ext cx="5086350" cy="592450"/>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0600-00000D000000}"/>
                </a:ext>
              </a:extLst>
            </xdr:cNvPr>
            <xdr:cNvSpPr txBox="1"/>
          </xdr:nvSpPr>
          <xdr:spPr>
            <a:xfrm>
              <a:off x="4876800" y="3238500"/>
              <a:ext cx="508635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n-US" sz="1800" b="0" i="1">
                          <a:latin typeface="Cambria Math" panose="02040503050406030204" pitchFamily="18" charset="0"/>
                        </a:rPr>
                      </m:ctrlPr>
                    </m:sSubPr>
                    <m:e>
                      <m:r>
                        <a:rPr lang="en-US" sz="1800" b="0" i="1">
                          <a:latin typeface="Cambria Math" panose="02040503050406030204" pitchFamily="18" charset="0"/>
                        </a:rPr>
                        <m:t>𝑈</m:t>
                      </m:r>
                    </m:e>
                    <m:sub>
                      <m:r>
                        <a:rPr lang="en-US" sz="1800" b="0" i="1">
                          <a:latin typeface="Cambria Math" panose="02040503050406030204" pitchFamily="18" charset="0"/>
                        </a:rPr>
                        <m:t>1</m:t>
                      </m:r>
                    </m:sub>
                  </m:sSub>
                  <m:r>
                    <a:rPr lang="en-US" sz="1800" b="0" i="1">
                      <a:latin typeface="Cambria Math" panose="02040503050406030204" pitchFamily="18" charset="0"/>
                    </a:rPr>
                    <m:t>=</m:t>
                  </m:r>
                  <m:r>
                    <a:rPr lang="en-US" sz="1800" b="0" i="1">
                      <a:latin typeface="Cambria Math" panose="02040503050406030204" pitchFamily="18" charset="0"/>
                    </a:rPr>
                    <m:t>𝑐</m:t>
                  </m:r>
                  <m:r>
                    <a:rPr lang="en-US" sz="1800" b="0" i="1">
                      <a:latin typeface="Cambria Math" panose="02040503050406030204" pitchFamily="18" charset="0"/>
                    </a:rPr>
                    <m:t>∗</m:t>
                  </m:r>
                  <m:sSup>
                    <m:sSupPr>
                      <m:ctrlPr>
                        <a:rPr lang="en-US" sz="1800" b="0" i="1">
                          <a:latin typeface="Cambria Math" panose="02040503050406030204" pitchFamily="18" charset="0"/>
                        </a:rPr>
                      </m:ctrlPr>
                    </m:sSupPr>
                    <m:e>
                      <m:sSub>
                        <m:sSubPr>
                          <m:ctrlPr>
                            <a:rPr lang="en-US" sz="1800" b="0" i="1">
                              <a:latin typeface="Cambria Math" panose="02040503050406030204" pitchFamily="18" charset="0"/>
                            </a:rPr>
                          </m:ctrlPr>
                        </m:sSubPr>
                        <m:e>
                          <m:r>
                            <a:rPr lang="en-US" sz="1800" b="0" i="1">
                              <a:latin typeface="Cambria Math" panose="02040503050406030204" pitchFamily="18" charset="0"/>
                            </a:rPr>
                            <m:t>𝑠</m:t>
                          </m:r>
                        </m:e>
                        <m:sub>
                          <m:r>
                            <a:rPr lang="en-US" sz="1800" b="0" i="1">
                              <a:latin typeface="Cambria Math" panose="02040503050406030204" pitchFamily="18" charset="0"/>
                            </a:rPr>
                            <m:t>1</m:t>
                          </m:r>
                        </m:sub>
                      </m:sSub>
                    </m:e>
                    <m:sup>
                      <m:r>
                        <a:rPr lang="en-US" sz="1800" b="0" i="1">
                          <a:latin typeface="Cambria Math" panose="02040503050406030204" pitchFamily="18" charset="0"/>
                        </a:rPr>
                        <m:t>∗</m:t>
                      </m:r>
                    </m:sup>
                  </m:sSup>
                </m:oMath>
              </a14:m>
              <a:r>
                <a:rPr lang="en-US" sz="1800"/>
                <a:t>=1,96*</a:t>
              </a:r>
              <a14:m>
                <m:oMath xmlns:m="http://schemas.openxmlformats.org/officeDocument/2006/math">
                  <m:f>
                    <m:fPr>
                      <m:ctrlPr>
                        <a:rPr lang="en-US" sz="1800" i="1">
                          <a:latin typeface="Cambria Math" panose="02040503050406030204" pitchFamily="18" charset="0"/>
                        </a:rPr>
                      </m:ctrlPr>
                    </m:fPr>
                    <m:num>
                      <m:d>
                        <m:dPr>
                          <m:ctrlPr>
                            <a:rPr lang="en-US" sz="1800" i="1">
                              <a:latin typeface="Cambria Math" panose="02040503050406030204" pitchFamily="18" charset="0"/>
                            </a:rPr>
                          </m:ctrlPr>
                        </m:dPr>
                        <m:e>
                          <m:sSub>
                            <m:sSubPr>
                              <m:ctrlPr>
                                <a:rPr lang="en-US" sz="1800" i="1">
                                  <a:latin typeface="Cambria Math" panose="02040503050406030204" pitchFamily="18" charset="0"/>
                                </a:rPr>
                              </m:ctrlPr>
                            </m:sSubPr>
                            <m:e>
                              <m:r>
                                <a:rPr lang="en-US" sz="1800" b="0" i="1">
                                  <a:latin typeface="Cambria Math" panose="02040503050406030204" pitchFamily="18" charset="0"/>
                                </a:rPr>
                                <m:t>𝐶𝑉</m:t>
                              </m:r>
                            </m:e>
                            <m:sub>
                              <m:r>
                                <a:rPr lang="en-US" sz="1800" b="0" i="1">
                                  <a:latin typeface="Cambria Math" panose="02040503050406030204" pitchFamily="18" charset="0"/>
                                </a:rPr>
                                <m:t>𝑟</m:t>
                              </m:r>
                              <m:r>
                                <a:rPr lang="en-US" sz="1800" b="0" i="1">
                                  <a:latin typeface="Cambria Math" panose="02040503050406030204" pitchFamily="18" charset="0"/>
                                </a:rPr>
                                <m:t>,</m:t>
                              </m:r>
                              <m:r>
                                <a:rPr lang="en-US" sz="1800" b="0" i="1">
                                  <a:latin typeface="Cambria Math" panose="02040503050406030204" pitchFamily="18" charset="0"/>
                                </a:rPr>
                                <m:t>1</m:t>
                              </m:r>
                            </m:sub>
                          </m:sSub>
                          <m:r>
                            <a:rPr lang="en-US" sz="1800" b="0" i="1">
                              <a:latin typeface="Cambria Math" panose="02040503050406030204" pitchFamily="18" charset="0"/>
                            </a:rPr>
                            <m:t>, </m:t>
                          </m:r>
                          <m:r>
                            <a:rPr lang="en-US" sz="1800" b="0" i="1">
                              <a:latin typeface="Cambria Math" panose="02040503050406030204" pitchFamily="18" charset="0"/>
                              <a:ea typeface="Cambria Math" panose="02040503050406030204" pitchFamily="18" charset="0"/>
                            </a:rPr>
                            <m:t>∗</m:t>
                          </m:r>
                          <m:r>
                            <a:rPr lang="en-US" sz="1800" b="0" i="1">
                              <a:latin typeface="Cambria Math" panose="02040503050406030204" pitchFamily="18" charset="0"/>
                            </a:rPr>
                            <m:t> </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1</m:t>
                              </m:r>
                            </m:sub>
                          </m:sSub>
                        </m:e>
                      </m:d>
                    </m:num>
                    <m:den>
                      <m:r>
                        <a:rPr lang="en-US" sz="1800" b="0" i="1">
                          <a:latin typeface="Cambria Math" panose="02040503050406030204" pitchFamily="18" charset="0"/>
                        </a:rPr>
                        <m:t>100</m:t>
                      </m:r>
                    </m:den>
                  </m:f>
                </m:oMath>
              </a14:m>
              <a:r>
                <a:rPr lang="en-US" sz="1800"/>
                <a:t>=0,0196 * CV</a:t>
              </a:r>
              <a:r>
                <a:rPr lang="en-US" sz="1800" baseline="-25000"/>
                <a:t>r,1</a:t>
              </a:r>
              <a:r>
                <a:rPr lang="en-US" sz="1800" baseline="0"/>
                <a:t> * Me</a:t>
              </a:r>
              <a:r>
                <a:rPr lang="en-US" sz="1800" baseline="-25000"/>
                <a:t>1</a:t>
              </a:r>
              <a:endParaRPr lang="el-GR" sz="1800" baseline="-25000"/>
            </a:p>
          </xdr:txBody>
        </xdr:sp>
      </mc:Choice>
      <mc:Fallback xmlns="">
        <xdr:sp macro="" textlink="">
          <xdr:nvSpPr>
            <xdr:cNvPr id="13" name="TextBox 12"/>
            <xdr:cNvSpPr txBox="1"/>
          </xdr:nvSpPr>
          <xdr:spPr>
            <a:xfrm>
              <a:off x="4876800" y="3238500"/>
              <a:ext cx="508635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Cambria Math" panose="02040503050406030204" pitchFamily="18" charset="0"/>
                </a:rPr>
                <a:t>𝑈_1=𝑐∗〖𝑠_1〗^∗</a:t>
              </a:r>
              <a:r>
                <a:rPr lang="en-US" sz="1800"/>
                <a:t>=1,96*</a:t>
              </a:r>
              <a:r>
                <a:rPr lang="en-US" sz="1800" i="0">
                  <a:latin typeface="Cambria Math" panose="02040503050406030204" pitchFamily="18" charset="0"/>
                </a:rPr>
                <a:t>((〖</a:t>
              </a:r>
              <a:r>
                <a:rPr lang="en-US" sz="1800" b="0" i="0">
                  <a:latin typeface="Cambria Math" panose="02040503050406030204" pitchFamily="18" charset="0"/>
                </a:rPr>
                <a:t>𝐶𝑉〗_(𝑟,1), </a:t>
              </a:r>
              <a:r>
                <a:rPr lang="en-US" sz="1800" b="0" i="0">
                  <a:latin typeface="Cambria Math" panose="02040503050406030204" pitchFamily="18" charset="0"/>
                  <a:ea typeface="Cambria Math" panose="02040503050406030204" pitchFamily="18" charset="0"/>
                </a:rPr>
                <a:t>∗</a:t>
              </a:r>
              <a:r>
                <a:rPr lang="en-US" sz="1800" b="0" i="0">
                  <a:latin typeface="Cambria Math" panose="02040503050406030204" pitchFamily="18" charset="0"/>
                </a:rPr>
                <a:t> 〖𝑀𝑒〗_1 ))/100</a:t>
              </a:r>
              <a:r>
                <a:rPr lang="en-US" sz="1800"/>
                <a:t>=0,0196 * CV</a:t>
              </a:r>
              <a:r>
                <a:rPr lang="en-US" sz="1800" baseline="-25000"/>
                <a:t>r,1</a:t>
              </a:r>
              <a:r>
                <a:rPr lang="en-US" sz="1800" baseline="0"/>
                <a:t> * Me</a:t>
              </a:r>
              <a:r>
                <a:rPr lang="en-US" sz="1800" baseline="-25000"/>
                <a:t>1</a:t>
              </a:r>
              <a:endParaRPr lang="el-GR" sz="1800" baseline="-25000"/>
            </a:p>
          </xdr:txBody>
        </xdr:sp>
      </mc:Fallback>
    </mc:AlternateContent>
    <xdr:clientData/>
  </xdr:oneCellAnchor>
  <xdr:oneCellAnchor>
    <xdr:from>
      <xdr:col>12</xdr:col>
      <xdr:colOff>0</xdr:colOff>
      <xdr:row>13</xdr:row>
      <xdr:rowOff>0</xdr:rowOff>
    </xdr:from>
    <xdr:ext cx="2463800" cy="592450"/>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600-00000E000000}"/>
                </a:ext>
              </a:extLst>
            </xdr:cNvPr>
            <xdr:cNvSpPr txBox="1"/>
          </xdr:nvSpPr>
          <xdr:spPr>
            <a:xfrm>
              <a:off x="7315200" y="247650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l-GR" sz="2000" i="1">
                          <a:latin typeface="Cambria Math" panose="02040503050406030204" pitchFamily="18" charset="0"/>
                        </a:rPr>
                      </m:ctrlPr>
                    </m:sSubPr>
                    <m:e>
                      <m:r>
                        <a:rPr lang="en-US" sz="2000" b="0" i="1">
                          <a:latin typeface="Cambria Math" panose="02040503050406030204" pitchFamily="18" charset="0"/>
                        </a:rPr>
                        <m:t>𝑧</m:t>
                      </m:r>
                      <m:r>
                        <a:rPr lang="en-US" sz="2000" b="0" i="1">
                          <a:latin typeface="Cambria Math" panose="02040503050406030204" pitchFamily="18" charset="0"/>
                        </a:rPr>
                        <m:t>−</m:t>
                      </m:r>
                      <m:r>
                        <a:rPr lang="en-US" sz="2000" b="0" i="1">
                          <a:latin typeface="Cambria Math" panose="02040503050406030204" pitchFamily="18" charset="0"/>
                        </a:rPr>
                        <m:t>𝑠𝑐𝑜𝑟𝑒</m:t>
                      </m:r>
                    </m:e>
                    <m:sub>
                      <m:r>
                        <a:rPr lang="en-US" sz="2000" b="0" i="1">
                          <a:latin typeface="Cambria Math" panose="02040503050406030204" pitchFamily="18" charset="0"/>
                        </a:rPr>
                        <m:t>𝑝</m:t>
                      </m:r>
                    </m:sub>
                  </m:sSub>
                </m:oMath>
              </a14:m>
              <a:r>
                <a:rPr lang="en-US" sz="2000"/>
                <a:t>=</a:t>
              </a:r>
              <a14:m>
                <m:oMath xmlns:m="http://schemas.openxmlformats.org/officeDocument/2006/math">
                  <m:f>
                    <m:fPr>
                      <m:ctrlPr>
                        <a:rPr lang="en-US" sz="2000" i="1">
                          <a:latin typeface="Cambria Math" panose="02040503050406030204" pitchFamily="18" charset="0"/>
                        </a:rPr>
                      </m:ctrlPr>
                    </m:fPr>
                    <m:num>
                      <m:d>
                        <m:dPr>
                          <m:ctrlPr>
                            <a:rPr lang="en-US" sz="2000" i="1">
                              <a:latin typeface="Cambria Math" panose="02040503050406030204" pitchFamily="18" charset="0"/>
                            </a:rPr>
                          </m:ctrlPr>
                        </m:dPr>
                        <m:e>
                          <m:r>
                            <a:rPr lang="en-US" sz="2000" b="0" i="1">
                              <a:latin typeface="Cambria Math" panose="02040503050406030204" pitchFamily="18" charset="0"/>
                            </a:rPr>
                            <m:t>𝑀𝑒</m:t>
                          </m:r>
                          <m:r>
                            <a:rPr lang="en-US" sz="2000" b="0" i="1">
                              <a:latin typeface="Cambria Math" panose="02040503050406030204" pitchFamily="18" charset="0"/>
                            </a:rPr>
                            <m:t>−</m:t>
                          </m:r>
                          <m:r>
                            <a:rPr lang="en-US" sz="2000" b="0" i="1">
                              <a:latin typeface="Cambria Math" panose="02040503050406030204" pitchFamily="18" charset="0"/>
                            </a:rPr>
                            <m:t>𝑇𝑀𝑒</m:t>
                          </m:r>
                        </m:e>
                      </m:d>
                    </m:num>
                    <m:den>
                      <m:r>
                        <a:rPr lang="en-US" sz="2000" b="0" i="1">
                          <a:latin typeface="Cambria Math" panose="02040503050406030204" pitchFamily="18" charset="0"/>
                        </a:rPr>
                        <m:t>𝑆𝐷</m:t>
                      </m:r>
                    </m:den>
                  </m:f>
                </m:oMath>
              </a14:m>
              <a:endParaRPr lang="el-GR" sz="2000"/>
            </a:p>
          </xdr:txBody>
        </xdr:sp>
      </mc:Choice>
      <mc:Fallback xmlns="">
        <xdr:sp macro="" textlink="">
          <xdr:nvSpPr>
            <xdr:cNvPr id="14" name="TextBox 13"/>
            <xdr:cNvSpPr txBox="1"/>
          </xdr:nvSpPr>
          <xdr:spPr>
            <a:xfrm>
              <a:off x="7315200" y="247650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l-GR" sz="2000" i="0">
                  <a:latin typeface="Cambria Math" panose="02040503050406030204" pitchFamily="18" charset="0"/>
                </a:rPr>
                <a:t>〖</a:t>
              </a:r>
              <a:r>
                <a:rPr lang="en-US" sz="2000" b="0" i="0">
                  <a:latin typeface="Cambria Math" panose="02040503050406030204" pitchFamily="18" charset="0"/>
                </a:rPr>
                <a:t>𝑧−𝑠𝑐𝑜𝑟𝑒</a:t>
              </a:r>
              <a:r>
                <a:rPr lang="el-GR" sz="2000" b="0" i="0">
                  <a:latin typeface="Cambria Math" panose="02040503050406030204" pitchFamily="18" charset="0"/>
                </a:rPr>
                <a:t>〗_</a:t>
              </a:r>
              <a:r>
                <a:rPr lang="en-US" sz="2000" b="0" i="0">
                  <a:latin typeface="Cambria Math" panose="02040503050406030204" pitchFamily="18" charset="0"/>
                </a:rPr>
                <a:t>𝑝</a:t>
              </a:r>
              <a:r>
                <a:rPr lang="en-US" sz="2000"/>
                <a:t>=</a:t>
              </a:r>
              <a:r>
                <a:rPr lang="en-US" sz="2000" i="0">
                  <a:latin typeface="Cambria Math" panose="02040503050406030204" pitchFamily="18" charset="0"/>
                </a:rPr>
                <a:t>((</a:t>
              </a:r>
              <a:r>
                <a:rPr lang="en-US" sz="2000" b="0" i="0">
                  <a:latin typeface="Cambria Math" panose="02040503050406030204" pitchFamily="18" charset="0"/>
                </a:rPr>
                <a:t>𝑀𝑒−𝑇𝑀𝑒))/𝑆𝐷</a:t>
              </a:r>
              <a:endParaRPr lang="el-GR" sz="2000"/>
            </a:p>
          </xdr:txBody>
        </xdr:sp>
      </mc:Fallback>
    </mc:AlternateContent>
    <xdr:clientData/>
  </xdr:oneCellAnchor>
</xdr:wsDr>
</file>

<file path=xl/drawings/drawing16.xml><?xml version="1.0" encoding="utf-8"?>
<xdr:wsDr xmlns:xdr="http://schemas.openxmlformats.org/drawingml/2006/spreadsheetDrawing" xmlns:a="http://schemas.openxmlformats.org/drawingml/2006/main">
  <xdr:twoCellAnchor>
    <xdr:from>
      <xdr:col>11</xdr:col>
      <xdr:colOff>266700</xdr:colOff>
      <xdr:row>53</xdr:row>
      <xdr:rowOff>0</xdr:rowOff>
    </xdr:from>
    <xdr:to>
      <xdr:col>18</xdr:col>
      <xdr:colOff>600075</xdr:colOff>
      <xdr:row>53</xdr:row>
      <xdr:rowOff>0</xdr:rowOff>
    </xdr:to>
    <xdr:graphicFrame macro="">
      <xdr:nvGraphicFramePr>
        <xdr:cNvPr id="2" name="Γράφημα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209550</xdr:colOff>
      <xdr:row>53</xdr:row>
      <xdr:rowOff>0</xdr:rowOff>
    </xdr:from>
    <xdr:to>
      <xdr:col>18</xdr:col>
      <xdr:colOff>590550</xdr:colOff>
      <xdr:row>53</xdr:row>
      <xdr:rowOff>0</xdr:rowOff>
    </xdr:to>
    <xdr:graphicFrame macro="">
      <xdr:nvGraphicFramePr>
        <xdr:cNvPr id="3" name="Γράφημα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10</xdr:row>
      <xdr:rowOff>28576</xdr:rowOff>
    </xdr:from>
    <xdr:to>
      <xdr:col>25</xdr:col>
      <xdr:colOff>19050</xdr:colOff>
      <xdr:row>32</xdr:row>
      <xdr:rowOff>180976</xdr:rowOff>
    </xdr:to>
    <xdr:graphicFrame macro="">
      <xdr:nvGraphicFramePr>
        <xdr:cNvPr id="4" name="Γράφημα 4">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0.09459</cdr:x>
      <cdr:y>0.06494</cdr:y>
    </cdr:from>
    <cdr:to>
      <cdr:x>0.9513</cdr:x>
      <cdr:y>0.26332</cdr:y>
    </cdr:to>
    <cdr:sp macro="" textlink="">
      <cdr:nvSpPr>
        <cdr:cNvPr id="70657" name="AutoShape 1"/>
        <cdr:cNvSpPr>
          <a:spLocks xmlns:a="http://schemas.openxmlformats.org/drawingml/2006/main"/>
        </cdr:cNvSpPr>
      </cdr:nvSpPr>
      <cdr:spPr bwMode="auto">
        <a:xfrm xmlns:a="http://schemas.openxmlformats.org/drawingml/2006/main">
          <a:off x="493312" y="50800"/>
          <a:ext cx="4439112" cy="145504"/>
        </a:xfrm>
        <a:prstGeom xmlns:a="http://schemas.openxmlformats.org/drawingml/2006/main" prst="callout1">
          <a:avLst>
            <a:gd name="adj1" fmla="val 117444"/>
            <a:gd name="adj2" fmla="val 96917"/>
            <a:gd name="adj3" fmla="val 117444"/>
            <a:gd name="adj4" fmla="val -5653"/>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el-GR" sz="200" b="1" i="0" u="none" strike="noStrike" baseline="0">
              <a:solidFill>
                <a:srgbClr val="000000"/>
              </a:solidFill>
              <a:latin typeface="Arial"/>
              <a:cs typeface="Arial"/>
            </a:rPr>
            <a:t>Διάγραμμα ελέγχου τάσεως προσδιορισμού οξύτητας ελαίων από  0.2% έως 1.5 %</a:t>
          </a:r>
        </a:p>
      </cdr:txBody>
    </cdr:sp>
  </cdr:relSizeAnchor>
  <cdr:relSizeAnchor xmlns:cdr="http://schemas.openxmlformats.org/drawingml/2006/chartDrawing">
    <cdr:from>
      <cdr:x>0.02195</cdr:x>
      <cdr:y>0.06494</cdr:y>
    </cdr:from>
    <cdr:to>
      <cdr:x>0.03422</cdr:x>
      <cdr:y>0.29443</cdr:y>
    </cdr:to>
    <cdr:sp macro="" textlink="">
      <cdr:nvSpPr>
        <cdr:cNvPr id="70658" name="AutoShape 2"/>
        <cdr:cNvSpPr>
          <a:spLocks xmlns:a="http://schemas.openxmlformats.org/drawingml/2006/main"/>
        </cdr:cNvSpPr>
      </cdr:nvSpPr>
      <cdr:spPr bwMode="auto">
        <a:xfrm xmlns:a="http://schemas.openxmlformats.org/drawingml/2006/main">
          <a:off x="116923" y="50800"/>
          <a:ext cx="63579" cy="168319"/>
        </a:xfrm>
        <a:prstGeom xmlns:a="http://schemas.openxmlformats.org/drawingml/2006/main" prst="borderCallout1">
          <a:avLst>
            <a:gd name="adj1" fmla="val 22657"/>
            <a:gd name="adj2" fmla="val -42120"/>
            <a:gd name="adj3" fmla="val 77551"/>
            <a:gd name="adj4" fmla="val -42125"/>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18288" tIns="18288" rIns="18288" bIns="18288" anchor="ctr" upright="1"/>
        <a:lstStyle xmlns:a="http://schemas.openxmlformats.org/drawingml/2006/main"/>
        <a:p xmlns:a="http://schemas.openxmlformats.org/drawingml/2006/main">
          <a:pPr algn="ctr" rtl="0">
            <a:defRPr sz="1000"/>
          </a:pPr>
          <a:r>
            <a:rPr lang="el-GR" sz="150" b="1" i="0" u="none" strike="noStrike" baseline="0">
              <a:solidFill>
                <a:srgbClr val="000000"/>
              </a:solidFill>
              <a:latin typeface="Arial"/>
              <a:cs typeface="Arial"/>
            </a:rPr>
            <a:t>Διαφορά</a:t>
          </a:r>
        </a:p>
      </cdr:txBody>
    </cdr:sp>
  </cdr:relSizeAnchor>
  <cdr:relSizeAnchor xmlns:cdr="http://schemas.openxmlformats.org/drawingml/2006/chartDrawing">
    <cdr:from>
      <cdr:x>0.90271</cdr:x>
      <cdr:y>0.44388</cdr:y>
    </cdr:from>
    <cdr:to>
      <cdr:x>0.97707</cdr:x>
      <cdr:y>0.47477</cdr:y>
    </cdr:to>
    <cdr:sp macro="" textlink="">
      <cdr:nvSpPr>
        <cdr:cNvPr id="70659" name="Text Box 3"/>
        <cdr:cNvSpPr txBox="1">
          <a:spLocks xmlns:a="http://schemas.openxmlformats.org/drawingml/2006/main" noChangeArrowheads="1"/>
        </cdr:cNvSpPr>
      </cdr:nvSpPr>
      <cdr:spPr bwMode="auto">
        <a:xfrm xmlns:a="http://schemas.openxmlformats.org/drawingml/2006/main">
          <a:off x="4680650" y="328725"/>
          <a:ext cx="385291" cy="226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l-GR" sz="150" b="1" i="0" u="none" strike="noStrike" baseline="0">
              <a:solidFill>
                <a:srgbClr val="000000"/>
              </a:solidFill>
              <a:latin typeface="Arial"/>
              <a:cs typeface="Arial"/>
            </a:rPr>
            <a:t>S</a:t>
          </a:r>
          <a:r>
            <a:rPr lang="el-GR" sz="1000" b="0" i="0" u="none" strike="noStrike" baseline="0">
              <a:solidFill>
                <a:srgbClr val="000000"/>
              </a:solidFill>
              <a:latin typeface="Arial"/>
              <a:cs typeface="Arial"/>
            </a:rPr>
            <a:t>L</a:t>
          </a:r>
        </a:p>
      </cdr:txBody>
    </cdr:sp>
  </cdr:relSizeAnchor>
  <cdr:relSizeAnchor xmlns:cdr="http://schemas.openxmlformats.org/drawingml/2006/chartDrawing">
    <cdr:from>
      <cdr:x>0.89314</cdr:x>
      <cdr:y>0.33315</cdr:y>
    </cdr:from>
    <cdr:to>
      <cdr:x>0.99081</cdr:x>
      <cdr:y>0.36295</cdr:y>
    </cdr:to>
    <cdr:sp macro="" textlink="">
      <cdr:nvSpPr>
        <cdr:cNvPr id="70660" name="Text Box 4"/>
        <cdr:cNvSpPr txBox="1">
          <a:spLocks xmlns:a="http://schemas.openxmlformats.org/drawingml/2006/main" noChangeArrowheads="1"/>
        </cdr:cNvSpPr>
      </cdr:nvSpPr>
      <cdr:spPr bwMode="auto">
        <a:xfrm xmlns:a="http://schemas.openxmlformats.org/drawingml/2006/main">
          <a:off x="4631058" y="247517"/>
          <a:ext cx="506092" cy="218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l-GR" sz="150" b="1" i="0" u="none" strike="noStrike" baseline="0">
              <a:solidFill>
                <a:srgbClr val="000000"/>
              </a:solidFill>
              <a:latin typeface="Arial"/>
              <a:cs typeface="Arial"/>
            </a:rPr>
            <a:t>2.8 X S</a:t>
          </a:r>
          <a:r>
            <a:rPr lang="el-GR" sz="1000" b="0" i="0" u="none" strike="noStrike" baseline="0">
              <a:solidFill>
                <a:srgbClr val="000000"/>
              </a:solidFill>
              <a:latin typeface="Arial"/>
              <a:cs typeface="Arial"/>
            </a:rPr>
            <a:t>L</a:t>
          </a:r>
        </a:p>
      </cdr:txBody>
    </cdr:sp>
  </cdr:relSizeAnchor>
</c:userShapes>
</file>

<file path=xl/drawings/drawing18.xml><?xml version="1.0" encoding="utf-8"?>
<c:userShapes xmlns:c="http://schemas.openxmlformats.org/drawingml/2006/chart">
  <cdr:relSizeAnchor xmlns:cdr="http://schemas.openxmlformats.org/drawingml/2006/chartDrawing">
    <cdr:from>
      <cdr:x>0.13748</cdr:x>
      <cdr:y>0.06494</cdr:y>
    </cdr:from>
    <cdr:to>
      <cdr:x>0.93174</cdr:x>
      <cdr:y>0.14477</cdr:y>
    </cdr:to>
    <cdr:sp macro="" textlink="">
      <cdr:nvSpPr>
        <cdr:cNvPr id="71681" name="AutoShape 1"/>
        <cdr:cNvSpPr>
          <a:spLocks xmlns:a="http://schemas.openxmlformats.org/drawingml/2006/main"/>
        </cdr:cNvSpPr>
      </cdr:nvSpPr>
      <cdr:spPr bwMode="auto">
        <a:xfrm xmlns:a="http://schemas.openxmlformats.org/drawingml/2006/main">
          <a:off x="722067" y="50800"/>
          <a:ext cx="4153386" cy="58553"/>
        </a:xfrm>
        <a:prstGeom xmlns:a="http://schemas.openxmlformats.org/drawingml/2006/main" prst="callout1">
          <a:avLst>
            <a:gd name="adj1" fmla="val 117444"/>
            <a:gd name="adj2" fmla="val 96917"/>
            <a:gd name="adj3" fmla="val 117444"/>
            <a:gd name="adj4" fmla="val -5653"/>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l-GR" sz="1000" b="0" i="0" u="none" strike="noStrike" baseline="0">
              <a:solidFill>
                <a:srgbClr val="000000"/>
              </a:solidFill>
              <a:latin typeface="Arial"/>
              <a:cs typeface="Arial"/>
            </a:rPr>
            <a:t>Διάγραμμα ελέγχου τάσεως προσδιορισμού οξύτητας ελαίων </a:t>
          </a:r>
        </a:p>
        <a:p xmlns:a="http://schemas.openxmlformats.org/drawingml/2006/main">
          <a:pPr algn="ctr" rtl="0">
            <a:defRPr sz="1000"/>
          </a:pPr>
          <a:r>
            <a:rPr lang="el-GR" sz="1000" b="0" i="0" u="none" strike="noStrike" baseline="0">
              <a:solidFill>
                <a:srgbClr val="000000"/>
              </a:solidFill>
              <a:latin typeface="Arial"/>
              <a:cs typeface="Arial"/>
            </a:rPr>
            <a:t>&gt; 1.5%</a:t>
          </a:r>
        </a:p>
      </cdr:txBody>
    </cdr:sp>
  </cdr:relSizeAnchor>
  <cdr:relSizeAnchor xmlns:cdr="http://schemas.openxmlformats.org/drawingml/2006/chartDrawing">
    <cdr:from>
      <cdr:x>0.04494</cdr:x>
      <cdr:y>0.06494</cdr:y>
    </cdr:from>
    <cdr:to>
      <cdr:x>0.08029</cdr:x>
      <cdr:y>0.15673</cdr:y>
    </cdr:to>
    <cdr:sp macro="" textlink="">
      <cdr:nvSpPr>
        <cdr:cNvPr id="71682" name="AutoShape 2"/>
        <cdr:cNvSpPr>
          <a:spLocks xmlns:a="http://schemas.openxmlformats.org/drawingml/2006/main"/>
        </cdr:cNvSpPr>
      </cdr:nvSpPr>
      <cdr:spPr bwMode="auto">
        <a:xfrm xmlns:a="http://schemas.openxmlformats.org/drawingml/2006/main">
          <a:off x="238190" y="50800"/>
          <a:ext cx="184823" cy="67327"/>
        </a:xfrm>
        <a:prstGeom xmlns:a="http://schemas.openxmlformats.org/drawingml/2006/main" prst="borderCallout1">
          <a:avLst>
            <a:gd name="adj1" fmla="val 22657"/>
            <a:gd name="adj2" fmla="val -42065"/>
            <a:gd name="adj3" fmla="val 77551"/>
            <a:gd name="adj4" fmla="val -141968"/>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27432" tIns="22860" rIns="27432" bIns="22860" anchor="ctr" upright="1"/>
        <a:lstStyle xmlns:a="http://schemas.openxmlformats.org/drawingml/2006/main"/>
        <a:p xmlns:a="http://schemas.openxmlformats.org/drawingml/2006/main">
          <a:pPr algn="ctr" rtl="0">
            <a:defRPr sz="1000"/>
          </a:pPr>
          <a:r>
            <a:rPr lang="el-GR" sz="1000" b="0" i="0" u="none" strike="noStrike" baseline="0">
              <a:solidFill>
                <a:srgbClr val="000000"/>
              </a:solidFill>
              <a:latin typeface="Arial"/>
              <a:cs typeface="Arial"/>
            </a:rPr>
            <a:t>Διαφορά</a:t>
          </a:r>
        </a:p>
      </cdr:txBody>
    </cdr:sp>
  </cdr:relSizeAnchor>
  <cdr:relSizeAnchor xmlns:cdr="http://schemas.openxmlformats.org/drawingml/2006/chartDrawing">
    <cdr:from>
      <cdr:x>0.88584</cdr:x>
      <cdr:y>0.22613</cdr:y>
    </cdr:from>
    <cdr:to>
      <cdr:x>0.93812</cdr:x>
      <cdr:y>0.23613</cdr:y>
    </cdr:to>
    <cdr:sp macro="" textlink="">
      <cdr:nvSpPr>
        <cdr:cNvPr id="71683" name="Text Box 3"/>
        <cdr:cNvSpPr txBox="1">
          <a:spLocks xmlns:a="http://schemas.openxmlformats.org/drawingml/2006/main" noChangeArrowheads="1"/>
        </cdr:cNvSpPr>
      </cdr:nvSpPr>
      <cdr:spPr bwMode="auto">
        <a:xfrm xmlns:a="http://schemas.openxmlformats.org/drawingml/2006/main">
          <a:off x="4635440" y="169022"/>
          <a:ext cx="273384" cy="73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l-GR" sz="1000" b="0" i="0" u="none" strike="noStrike" baseline="0">
              <a:solidFill>
                <a:srgbClr val="000000"/>
              </a:solidFill>
              <a:latin typeface="Arial"/>
              <a:cs typeface="Arial"/>
            </a:rPr>
            <a:t>SL</a:t>
          </a:r>
        </a:p>
      </cdr:txBody>
    </cdr:sp>
  </cdr:relSizeAnchor>
  <cdr:relSizeAnchor xmlns:cdr="http://schemas.openxmlformats.org/drawingml/2006/chartDrawing">
    <cdr:from>
      <cdr:x>0.88167</cdr:x>
      <cdr:y>0.16892</cdr:y>
    </cdr:from>
    <cdr:to>
      <cdr:x>0.9904</cdr:x>
      <cdr:y>0.1811</cdr:y>
    </cdr:to>
    <cdr:sp macro="" textlink="">
      <cdr:nvSpPr>
        <cdr:cNvPr id="71684" name="Text Box 4"/>
        <cdr:cNvSpPr txBox="1">
          <a:spLocks xmlns:a="http://schemas.openxmlformats.org/drawingml/2006/main" noChangeArrowheads="1"/>
        </cdr:cNvSpPr>
      </cdr:nvSpPr>
      <cdr:spPr bwMode="auto">
        <a:xfrm xmlns:a="http://schemas.openxmlformats.org/drawingml/2006/main">
          <a:off x="4613620" y="127062"/>
          <a:ext cx="568588" cy="89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l-GR" sz="1000" b="0" i="0" u="none" strike="noStrike" baseline="0">
              <a:solidFill>
                <a:srgbClr val="000000"/>
              </a:solidFill>
              <a:latin typeface="Arial"/>
              <a:cs typeface="Arial"/>
            </a:rPr>
            <a:t>2.8 X SL</a:t>
          </a:r>
        </a:p>
      </cdr:txBody>
    </cdr:sp>
  </cdr:relSizeAnchor>
</c:userShapes>
</file>

<file path=xl/drawings/drawing19.xml><?xml version="1.0" encoding="utf-8"?>
<c:userShapes xmlns:c="http://schemas.openxmlformats.org/drawingml/2006/chart">
  <cdr:relSizeAnchor xmlns:cdr="http://schemas.openxmlformats.org/drawingml/2006/chartDrawing">
    <cdr:from>
      <cdr:x>0.03156</cdr:x>
      <cdr:y>0.71267</cdr:y>
    </cdr:from>
    <cdr:to>
      <cdr:x>0.98298</cdr:x>
      <cdr:y>0.93981</cdr:y>
    </cdr:to>
    <cdr:sp macro="" textlink="">
      <cdr:nvSpPr>
        <cdr:cNvPr id="92161" name="Text Box 1025"/>
        <cdr:cNvSpPr txBox="1">
          <a:spLocks xmlns:a="http://schemas.openxmlformats.org/drawingml/2006/main" noChangeArrowheads="1"/>
        </cdr:cNvSpPr>
      </cdr:nvSpPr>
      <cdr:spPr bwMode="auto">
        <a:xfrm xmlns:a="http://schemas.openxmlformats.org/drawingml/2006/main">
          <a:off x="221745" y="3495898"/>
          <a:ext cx="6684938" cy="1114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l-GR" sz="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Criteria </a:t>
          </a: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rtl="0">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1. If a violet point (defect) is  &gt;0</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.0</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the analytical procedure is out of control. </a:t>
          </a:r>
        </a:p>
        <a:p xmlns:a="http://schemas.openxmlformats.org/drawingml/2006/main">
          <a:pPr algn="l" rtl="0">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2. If a blue point (fruity) is under or above the red line, the analytical procedure is out of control. </a:t>
          </a:r>
        </a:p>
        <a:p xmlns:a="http://schemas.openxmlformats.org/drawingml/2006/main">
          <a:pPr algn="l" rtl="0">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3. If 2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consecutive</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blue points (fruity) lie between red and dotted lines, the analytical procedure is out of control. </a:t>
          </a:r>
        </a:p>
        <a:p xmlns:a="http://schemas.openxmlformats.org/drawingml/2006/main">
          <a:pPr algn="l" rtl="0">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4. If 10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concetutive</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blue points (fruity) lie in the same side between the green and dotted lines, the analytical procedure is out of control.  </a:t>
          </a:r>
        </a:p>
        <a:p xmlns:a="http://schemas.openxmlformats.org/drawingml/2006/main">
          <a:pPr algn="l" rtl="0">
            <a:lnSpc>
              <a:spcPts val="8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5. If 7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consecutive</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blue points (fruity) lie in the same side between the green and dotted lines, there is a trend for the analytical procedure to be out of control. </a:t>
          </a:r>
        </a:p>
        <a:p xmlns:a="http://schemas.openxmlformats.org/drawingml/2006/main">
          <a:pPr algn="l" rtl="0">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6. if one from 20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consecutive</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blue points lie between the dotted and red lines, the analytical procedure is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within </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control.  </a:t>
          </a:r>
        </a:p>
        <a:p xmlns:a="http://schemas.openxmlformats.org/drawingml/2006/main">
          <a:pPr algn="l" rtl="0">
            <a:lnSpc>
              <a:spcPts val="700"/>
            </a:lnSpc>
            <a:defRPr sz="1000"/>
          </a:pP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0.60704</cdr:x>
      <cdr:y>0.23999</cdr:y>
    </cdr:from>
    <cdr:to>
      <cdr:x>0.80429</cdr:x>
      <cdr:y>0.28212</cdr:y>
    </cdr:to>
    <cdr:sp macro="" textlink="">
      <cdr:nvSpPr>
        <cdr:cNvPr id="92163" name="Text Box 1027"/>
        <cdr:cNvSpPr txBox="1">
          <a:spLocks xmlns:a="http://schemas.openxmlformats.org/drawingml/2006/main" noChangeArrowheads="1"/>
        </cdr:cNvSpPr>
      </cdr:nvSpPr>
      <cdr:spPr bwMode="auto">
        <a:xfrm xmlns:a="http://schemas.openxmlformats.org/drawingml/2006/main">
          <a:off x="4265212" y="1177218"/>
          <a:ext cx="1385933" cy="20666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r>
            <a:rPr lang="en-US" sz="11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Me </a:t>
          </a:r>
          <a:r>
            <a:rPr lang="el-GR" sz="11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FRUITY</a:t>
          </a:r>
        </a:p>
      </cdr:txBody>
    </cdr:sp>
  </cdr:relSizeAnchor>
  <cdr:relSizeAnchor xmlns:cdr="http://schemas.openxmlformats.org/drawingml/2006/chartDrawing">
    <cdr:from>
      <cdr:x>0.61264</cdr:x>
      <cdr:y>0.56317</cdr:y>
    </cdr:from>
    <cdr:to>
      <cdr:x>0.77582</cdr:x>
      <cdr:y>0.62698</cdr:y>
    </cdr:to>
    <cdr:sp macro="" textlink="">
      <cdr:nvSpPr>
        <cdr:cNvPr id="92164" name="Text Box 1028"/>
        <cdr:cNvSpPr txBox="1">
          <a:spLocks xmlns:a="http://schemas.openxmlformats.org/drawingml/2006/main" noChangeArrowheads="1"/>
        </cdr:cNvSpPr>
      </cdr:nvSpPr>
      <cdr:spPr bwMode="auto">
        <a:xfrm xmlns:a="http://schemas.openxmlformats.org/drawingml/2006/main">
          <a:off x="3828029" y="2703568"/>
          <a:ext cx="1019614" cy="30633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r>
            <a:rPr lang="en-US" sz="11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Me </a:t>
          </a:r>
          <a:r>
            <a:rPr lang="el-GR" sz="11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DEFECT</a:t>
          </a:r>
        </a:p>
      </cdr:txBody>
    </cdr:sp>
  </cdr:relSizeAnchor>
  <cdr:relSizeAnchor xmlns:cdr="http://schemas.openxmlformats.org/drawingml/2006/chartDrawing">
    <cdr:from>
      <cdr:x>0.83619</cdr:x>
      <cdr:y>0.17152</cdr:y>
    </cdr:from>
    <cdr:to>
      <cdr:x>0.93131</cdr:x>
      <cdr:y>0.21359</cdr:y>
    </cdr:to>
    <cdr:sp macro="" textlink="">
      <cdr:nvSpPr>
        <cdr:cNvPr id="5" name="Text Box 1027">
          <a:extLst xmlns:a="http://schemas.openxmlformats.org/drawingml/2006/main">
            <a:ext uri="{FF2B5EF4-FFF2-40B4-BE49-F238E27FC236}">
              <a16:creationId xmlns:a16="http://schemas.microsoft.com/office/drawing/2014/main" id="{45F21C48-CDD1-47EA-BFD9-9401CAD81569}"/>
            </a:ext>
          </a:extLst>
        </cdr:cNvPr>
        <cdr:cNvSpPr txBox="1">
          <a:spLocks xmlns:a="http://schemas.openxmlformats.org/drawingml/2006/main" noChangeArrowheads="1"/>
        </cdr:cNvSpPr>
      </cdr:nvSpPr>
      <cdr:spPr bwMode="auto">
        <a:xfrm xmlns:a="http://schemas.openxmlformats.org/drawingml/2006/main">
          <a:off x="5875292" y="841375"/>
          <a:ext cx="668383" cy="2063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9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TMe+3SL</a:t>
          </a:r>
          <a:endParaRPr lang="el-GR" sz="9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0.83416</cdr:x>
      <cdr:y>0.20647</cdr:y>
    </cdr:from>
    <cdr:to>
      <cdr:x>0.92929</cdr:x>
      <cdr:y>0.24854</cdr:y>
    </cdr:to>
    <cdr:sp macro="" textlink="">
      <cdr:nvSpPr>
        <cdr:cNvPr id="6" name="Text Box 1027">
          <a:extLst xmlns:a="http://schemas.openxmlformats.org/drawingml/2006/main">
            <a:ext uri="{FF2B5EF4-FFF2-40B4-BE49-F238E27FC236}">
              <a16:creationId xmlns:a16="http://schemas.microsoft.com/office/drawing/2014/main" id="{FE30082D-894E-487B-80EF-F8CE131FC35D}"/>
            </a:ext>
          </a:extLst>
        </cdr:cNvPr>
        <cdr:cNvSpPr txBox="1">
          <a:spLocks xmlns:a="http://schemas.openxmlformats.org/drawingml/2006/main" noChangeArrowheads="1"/>
        </cdr:cNvSpPr>
      </cdr:nvSpPr>
      <cdr:spPr bwMode="auto">
        <a:xfrm xmlns:a="http://schemas.openxmlformats.org/drawingml/2006/main">
          <a:off x="5861050" y="1012825"/>
          <a:ext cx="668383" cy="2063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9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TMe+2SL</a:t>
          </a:r>
          <a:endParaRPr lang="el-GR" sz="9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0.83552</cdr:x>
      <cdr:y>0.31133</cdr:y>
    </cdr:from>
    <cdr:to>
      <cdr:x>0.93064</cdr:x>
      <cdr:y>0.3534</cdr:y>
    </cdr:to>
    <cdr:sp macro="" textlink="">
      <cdr:nvSpPr>
        <cdr:cNvPr id="7" name="Text Box 1027">
          <a:extLst xmlns:a="http://schemas.openxmlformats.org/drawingml/2006/main">
            <a:ext uri="{FF2B5EF4-FFF2-40B4-BE49-F238E27FC236}">
              <a16:creationId xmlns:a16="http://schemas.microsoft.com/office/drawing/2014/main" id="{2B145CE9-E7A5-47D8-B534-35BE784A2E2B}"/>
            </a:ext>
          </a:extLst>
        </cdr:cNvPr>
        <cdr:cNvSpPr txBox="1">
          <a:spLocks xmlns:a="http://schemas.openxmlformats.org/drawingml/2006/main" noChangeArrowheads="1"/>
        </cdr:cNvSpPr>
      </cdr:nvSpPr>
      <cdr:spPr bwMode="auto">
        <a:xfrm xmlns:a="http://schemas.openxmlformats.org/drawingml/2006/main">
          <a:off x="5870575" y="1527175"/>
          <a:ext cx="668383" cy="2063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9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TMe-2SL</a:t>
          </a:r>
          <a:endParaRPr lang="el-GR" sz="9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0.83416</cdr:x>
      <cdr:y>0.33657</cdr:y>
    </cdr:from>
    <cdr:to>
      <cdr:x>0.92929</cdr:x>
      <cdr:y>0.37864</cdr:y>
    </cdr:to>
    <cdr:sp macro="" textlink="">
      <cdr:nvSpPr>
        <cdr:cNvPr id="8" name="Text Box 1027">
          <a:extLst xmlns:a="http://schemas.openxmlformats.org/drawingml/2006/main">
            <a:ext uri="{FF2B5EF4-FFF2-40B4-BE49-F238E27FC236}">
              <a16:creationId xmlns:a16="http://schemas.microsoft.com/office/drawing/2014/main" id="{6C1507C1-E7C0-4FEB-8F48-E7AFF280AD7B}"/>
            </a:ext>
          </a:extLst>
        </cdr:cNvPr>
        <cdr:cNvSpPr txBox="1">
          <a:spLocks xmlns:a="http://schemas.openxmlformats.org/drawingml/2006/main" noChangeArrowheads="1"/>
        </cdr:cNvSpPr>
      </cdr:nvSpPr>
      <cdr:spPr bwMode="auto">
        <a:xfrm xmlns:a="http://schemas.openxmlformats.org/drawingml/2006/main">
          <a:off x="5861050" y="1651000"/>
          <a:ext cx="668383" cy="2063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9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TMe-3SL</a:t>
          </a:r>
          <a:endParaRPr lang="el-GR" sz="9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0.83552</cdr:x>
      <cdr:y>0.25502</cdr:y>
    </cdr:from>
    <cdr:to>
      <cdr:x>0.94216</cdr:x>
      <cdr:y>0.30097</cdr:y>
    </cdr:to>
    <cdr:sp macro="" textlink="">
      <cdr:nvSpPr>
        <cdr:cNvPr id="10" name="Text Box 1027">
          <a:extLst xmlns:a="http://schemas.openxmlformats.org/drawingml/2006/main">
            <a:ext uri="{FF2B5EF4-FFF2-40B4-BE49-F238E27FC236}">
              <a16:creationId xmlns:a16="http://schemas.microsoft.com/office/drawing/2014/main" id="{981BD493-87F3-4E15-97AE-CC980FE592FB}"/>
            </a:ext>
          </a:extLst>
        </cdr:cNvPr>
        <cdr:cNvSpPr txBox="1">
          <a:spLocks xmlns:a="http://schemas.openxmlformats.org/drawingml/2006/main" noChangeArrowheads="1"/>
        </cdr:cNvSpPr>
      </cdr:nvSpPr>
      <cdr:spPr bwMode="auto">
        <a:xfrm xmlns:a="http://schemas.openxmlformats.org/drawingml/2006/main">
          <a:off x="5870575" y="1250950"/>
          <a:ext cx="749300" cy="22542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9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TMe FRUITY</a:t>
          </a:r>
          <a:endParaRPr lang="el-GR" sz="9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9</xdr:col>
      <xdr:colOff>238125</xdr:colOff>
      <xdr:row>8</xdr:row>
      <xdr:rowOff>114300</xdr:rowOff>
    </xdr:from>
    <xdr:to>
      <xdr:col>18</xdr:col>
      <xdr:colOff>452437</xdr:colOff>
      <xdr:row>25</xdr:row>
      <xdr:rowOff>154781</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250031</xdr:colOff>
      <xdr:row>26</xdr:row>
      <xdr:rowOff>178594</xdr:rowOff>
    </xdr:from>
    <xdr:to>
      <xdr:col>18</xdr:col>
      <xdr:colOff>464343</xdr:colOff>
      <xdr:row>45</xdr:row>
      <xdr:rowOff>16669</xdr:rowOff>
    </xdr:to>
    <xdr:graphicFrame macro="">
      <xdr:nvGraphicFramePr>
        <xdr:cNvPr id="3" name="Gráfico 1">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15</xdr:col>
      <xdr:colOff>266700</xdr:colOff>
      <xdr:row>53</xdr:row>
      <xdr:rowOff>0</xdr:rowOff>
    </xdr:from>
    <xdr:to>
      <xdr:col>22</xdr:col>
      <xdr:colOff>600075</xdr:colOff>
      <xdr:row>53</xdr:row>
      <xdr:rowOff>0</xdr:rowOff>
    </xdr:to>
    <xdr:graphicFrame macro="">
      <xdr:nvGraphicFramePr>
        <xdr:cNvPr id="2" name="Γράφημα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209550</xdr:colOff>
      <xdr:row>53</xdr:row>
      <xdr:rowOff>0</xdr:rowOff>
    </xdr:from>
    <xdr:to>
      <xdr:col>22</xdr:col>
      <xdr:colOff>590550</xdr:colOff>
      <xdr:row>53</xdr:row>
      <xdr:rowOff>0</xdr:rowOff>
    </xdr:to>
    <xdr:graphicFrame macro="">
      <xdr:nvGraphicFramePr>
        <xdr:cNvPr id="3" name="Γράφημα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253999</xdr:colOff>
      <xdr:row>9</xdr:row>
      <xdr:rowOff>390524</xdr:rowOff>
    </xdr:from>
    <xdr:to>
      <xdr:col>30</xdr:col>
      <xdr:colOff>142874</xdr:colOff>
      <xdr:row>38</xdr:row>
      <xdr:rowOff>133350</xdr:rowOff>
    </xdr:to>
    <xdr:graphicFrame macro="">
      <xdr:nvGraphicFramePr>
        <xdr:cNvPr id="4" name="Γράφημα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0.09848</cdr:x>
      <cdr:y>0.06494</cdr:y>
    </cdr:from>
    <cdr:to>
      <cdr:x>0.94978</cdr:x>
      <cdr:y>0.26332</cdr:y>
    </cdr:to>
    <cdr:sp macro="" textlink="">
      <cdr:nvSpPr>
        <cdr:cNvPr id="100353" name="AutoShape 1"/>
        <cdr:cNvSpPr>
          <a:spLocks xmlns:a="http://schemas.openxmlformats.org/drawingml/2006/main"/>
        </cdr:cNvSpPr>
      </cdr:nvSpPr>
      <cdr:spPr bwMode="auto">
        <a:xfrm xmlns:a="http://schemas.openxmlformats.org/drawingml/2006/main">
          <a:off x="470300" y="50800"/>
          <a:ext cx="4038124" cy="145504"/>
        </a:xfrm>
        <a:prstGeom xmlns:a="http://schemas.openxmlformats.org/drawingml/2006/main" prst="callout1">
          <a:avLst>
            <a:gd name="adj1" fmla="val 117444"/>
            <a:gd name="adj2" fmla="val 96917"/>
            <a:gd name="adj3" fmla="val 117444"/>
            <a:gd name="adj4" fmla="val -5653"/>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el-GR" sz="200" b="1" i="0" u="none" strike="noStrike" baseline="0">
              <a:solidFill>
                <a:srgbClr val="000000"/>
              </a:solidFill>
              <a:latin typeface="Arial"/>
              <a:cs typeface="Arial"/>
            </a:rPr>
            <a:t>Διάγραμμα ελέγχου τάσεως προσδιορισμού οξύτητας ελαίων από  0.2% έως 1.5 %</a:t>
          </a:r>
        </a:p>
      </cdr:txBody>
    </cdr:sp>
  </cdr:relSizeAnchor>
  <cdr:relSizeAnchor xmlns:cdr="http://schemas.openxmlformats.org/drawingml/2006/chartDrawing">
    <cdr:from>
      <cdr:x>0.024</cdr:x>
      <cdr:y>0.06494</cdr:y>
    </cdr:from>
    <cdr:to>
      <cdr:x>0.03748</cdr:x>
      <cdr:y>0.29443</cdr:y>
    </cdr:to>
    <cdr:sp macro="" textlink="">
      <cdr:nvSpPr>
        <cdr:cNvPr id="100354" name="AutoShape 2"/>
        <cdr:cNvSpPr>
          <a:spLocks xmlns:a="http://schemas.openxmlformats.org/drawingml/2006/main"/>
        </cdr:cNvSpPr>
      </cdr:nvSpPr>
      <cdr:spPr bwMode="auto">
        <a:xfrm xmlns:a="http://schemas.openxmlformats.org/drawingml/2006/main">
          <a:off x="117037" y="50800"/>
          <a:ext cx="63913" cy="168319"/>
        </a:xfrm>
        <a:prstGeom xmlns:a="http://schemas.openxmlformats.org/drawingml/2006/main" prst="borderCallout1">
          <a:avLst>
            <a:gd name="adj1" fmla="val 22657"/>
            <a:gd name="adj2" fmla="val -42120"/>
            <a:gd name="adj3" fmla="val 77551"/>
            <a:gd name="adj4" fmla="val -42125"/>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18288" tIns="18288" rIns="18288" bIns="18288" anchor="ctr" upright="1"/>
        <a:lstStyle xmlns:a="http://schemas.openxmlformats.org/drawingml/2006/main"/>
        <a:p xmlns:a="http://schemas.openxmlformats.org/drawingml/2006/main">
          <a:pPr algn="ctr" rtl="0">
            <a:defRPr sz="1000"/>
          </a:pPr>
          <a:r>
            <a:rPr lang="el-GR" sz="150" b="1" i="0" u="none" strike="noStrike" baseline="0">
              <a:solidFill>
                <a:srgbClr val="000000"/>
              </a:solidFill>
              <a:latin typeface="Arial"/>
              <a:cs typeface="Arial"/>
            </a:rPr>
            <a:t>Διαφορά</a:t>
          </a:r>
        </a:p>
      </cdr:txBody>
    </cdr:sp>
  </cdr:relSizeAnchor>
  <cdr:relSizeAnchor xmlns:cdr="http://schemas.openxmlformats.org/drawingml/2006/chartDrawing">
    <cdr:from>
      <cdr:x>0.90054</cdr:x>
      <cdr:y>0.44388</cdr:y>
    </cdr:from>
    <cdr:to>
      <cdr:x>0.976</cdr:x>
      <cdr:y>0.47477</cdr:y>
    </cdr:to>
    <cdr:sp macro="" textlink="">
      <cdr:nvSpPr>
        <cdr:cNvPr id="100355" name="Text Box 3"/>
        <cdr:cNvSpPr txBox="1">
          <a:spLocks xmlns:a="http://schemas.openxmlformats.org/drawingml/2006/main" noChangeArrowheads="1"/>
        </cdr:cNvSpPr>
      </cdr:nvSpPr>
      <cdr:spPr bwMode="auto">
        <a:xfrm xmlns:a="http://schemas.openxmlformats.org/drawingml/2006/main">
          <a:off x="4274852" y="328725"/>
          <a:ext cx="357911" cy="226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l-GR" sz="150" b="1" i="0" u="none" strike="noStrike" baseline="0">
              <a:solidFill>
                <a:srgbClr val="000000"/>
              </a:solidFill>
              <a:latin typeface="Arial"/>
              <a:cs typeface="Arial"/>
            </a:rPr>
            <a:t>S</a:t>
          </a:r>
          <a:r>
            <a:rPr lang="el-GR" sz="1000" b="0" i="0" u="none" strike="noStrike" baseline="0">
              <a:solidFill>
                <a:srgbClr val="000000"/>
              </a:solidFill>
              <a:latin typeface="Arial"/>
              <a:cs typeface="Arial"/>
            </a:rPr>
            <a:t>L</a:t>
          </a:r>
        </a:p>
      </cdr:txBody>
    </cdr:sp>
  </cdr:relSizeAnchor>
  <cdr:relSizeAnchor xmlns:cdr="http://schemas.openxmlformats.org/drawingml/2006/chartDrawing">
    <cdr:from>
      <cdr:x>0.89099</cdr:x>
      <cdr:y>0.33315</cdr:y>
    </cdr:from>
    <cdr:to>
      <cdr:x>0.98996</cdr:x>
      <cdr:y>0.36295</cdr:y>
    </cdr:to>
    <cdr:sp macro="" textlink="">
      <cdr:nvSpPr>
        <cdr:cNvPr id="100356" name="Text Box 4"/>
        <cdr:cNvSpPr txBox="1">
          <a:spLocks xmlns:a="http://schemas.openxmlformats.org/drawingml/2006/main" noChangeArrowheads="1"/>
        </cdr:cNvSpPr>
      </cdr:nvSpPr>
      <cdr:spPr bwMode="auto">
        <a:xfrm xmlns:a="http://schemas.openxmlformats.org/drawingml/2006/main">
          <a:off x="4229532" y="247517"/>
          <a:ext cx="469468" cy="218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l-GR" sz="150" b="1" i="0" u="none" strike="noStrike" baseline="0">
              <a:solidFill>
                <a:srgbClr val="000000"/>
              </a:solidFill>
              <a:latin typeface="Arial"/>
              <a:cs typeface="Arial"/>
            </a:rPr>
            <a:t>2.8 X S</a:t>
          </a:r>
          <a:r>
            <a:rPr lang="el-GR" sz="1000" b="0" i="0" u="none" strike="noStrike" baseline="0">
              <a:solidFill>
                <a:srgbClr val="000000"/>
              </a:solidFill>
              <a:latin typeface="Arial"/>
              <a:cs typeface="Arial"/>
            </a:rPr>
            <a:t>L</a:t>
          </a:r>
        </a:p>
      </cdr:txBody>
    </cdr:sp>
  </cdr:relSizeAnchor>
</c:userShapes>
</file>

<file path=xl/drawings/drawing22.xml><?xml version="1.0" encoding="utf-8"?>
<c:userShapes xmlns:c="http://schemas.openxmlformats.org/drawingml/2006/chart">
  <cdr:relSizeAnchor xmlns:cdr="http://schemas.openxmlformats.org/drawingml/2006/chartDrawing">
    <cdr:from>
      <cdr:x>0.14667</cdr:x>
      <cdr:y>0.06494</cdr:y>
    </cdr:from>
    <cdr:to>
      <cdr:x>0.92954</cdr:x>
      <cdr:y>0.14477</cdr:y>
    </cdr:to>
    <cdr:sp macro="" textlink="">
      <cdr:nvSpPr>
        <cdr:cNvPr id="101377" name="AutoShape 1"/>
        <cdr:cNvSpPr>
          <a:spLocks xmlns:a="http://schemas.openxmlformats.org/drawingml/2006/main"/>
        </cdr:cNvSpPr>
      </cdr:nvSpPr>
      <cdr:spPr bwMode="auto">
        <a:xfrm xmlns:a="http://schemas.openxmlformats.org/drawingml/2006/main">
          <a:off x="705868" y="50800"/>
          <a:ext cx="3750790" cy="58553"/>
        </a:xfrm>
        <a:prstGeom xmlns:a="http://schemas.openxmlformats.org/drawingml/2006/main" prst="callout1">
          <a:avLst>
            <a:gd name="adj1" fmla="val 117444"/>
            <a:gd name="adj2" fmla="val 96917"/>
            <a:gd name="adj3" fmla="val 117444"/>
            <a:gd name="adj4" fmla="val -5653"/>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l-GR" sz="1000" b="0" i="0" u="none" strike="noStrike" baseline="0">
              <a:solidFill>
                <a:srgbClr val="000000"/>
              </a:solidFill>
              <a:latin typeface="Arial"/>
              <a:cs typeface="Arial"/>
            </a:rPr>
            <a:t>Διάγραμμα ελέγχου τάσεως προσδιορισμού οξύτητας ελαίων </a:t>
          </a:r>
        </a:p>
        <a:p xmlns:a="http://schemas.openxmlformats.org/drawingml/2006/main">
          <a:pPr algn="ctr" rtl="0">
            <a:defRPr sz="1000"/>
          </a:pPr>
          <a:r>
            <a:rPr lang="el-GR" sz="1000" b="0" i="0" u="none" strike="noStrike" baseline="0">
              <a:solidFill>
                <a:srgbClr val="000000"/>
              </a:solidFill>
              <a:latin typeface="Arial"/>
              <a:cs typeface="Arial"/>
            </a:rPr>
            <a:t>&gt; 1.5%</a:t>
          </a:r>
        </a:p>
      </cdr:txBody>
    </cdr:sp>
  </cdr:relSizeAnchor>
  <cdr:relSizeAnchor xmlns:cdr="http://schemas.openxmlformats.org/drawingml/2006/chartDrawing">
    <cdr:from>
      <cdr:x>0.0489</cdr:x>
      <cdr:y>0.06494</cdr:y>
    </cdr:from>
    <cdr:to>
      <cdr:x>0.08761</cdr:x>
      <cdr:y>0.15673</cdr:y>
    </cdr:to>
    <cdr:sp macro="" textlink="">
      <cdr:nvSpPr>
        <cdr:cNvPr id="101378" name="AutoShape 2"/>
        <cdr:cNvSpPr>
          <a:spLocks xmlns:a="http://schemas.openxmlformats.org/drawingml/2006/main"/>
        </cdr:cNvSpPr>
      </cdr:nvSpPr>
      <cdr:spPr bwMode="auto">
        <a:xfrm xmlns:a="http://schemas.openxmlformats.org/drawingml/2006/main">
          <a:off x="237459" y="50800"/>
          <a:ext cx="185485" cy="67327"/>
        </a:xfrm>
        <a:prstGeom xmlns:a="http://schemas.openxmlformats.org/drawingml/2006/main" prst="borderCallout1">
          <a:avLst>
            <a:gd name="adj1" fmla="val 22657"/>
            <a:gd name="adj2" fmla="val -42065"/>
            <a:gd name="adj3" fmla="val 77551"/>
            <a:gd name="adj4" fmla="val -141968"/>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27432" tIns="22860" rIns="27432" bIns="22860" anchor="ctr" upright="1"/>
        <a:lstStyle xmlns:a="http://schemas.openxmlformats.org/drawingml/2006/main"/>
        <a:p xmlns:a="http://schemas.openxmlformats.org/drawingml/2006/main">
          <a:pPr algn="ctr" rtl="0">
            <a:defRPr sz="1000"/>
          </a:pPr>
          <a:r>
            <a:rPr lang="el-GR" sz="1000" b="0" i="0" u="none" strike="noStrike" baseline="0">
              <a:solidFill>
                <a:srgbClr val="000000"/>
              </a:solidFill>
              <a:latin typeface="Arial"/>
              <a:cs typeface="Arial"/>
            </a:rPr>
            <a:t>Διαφορά</a:t>
          </a:r>
        </a:p>
      </cdr:txBody>
    </cdr:sp>
  </cdr:relSizeAnchor>
  <cdr:relSizeAnchor xmlns:cdr="http://schemas.openxmlformats.org/drawingml/2006/chartDrawing">
    <cdr:from>
      <cdr:x>0.88225</cdr:x>
      <cdr:y>0.22613</cdr:y>
    </cdr:from>
    <cdr:to>
      <cdr:x>0.93591</cdr:x>
      <cdr:y>0.23613</cdr:y>
    </cdr:to>
    <cdr:sp macro="" textlink="">
      <cdr:nvSpPr>
        <cdr:cNvPr id="101379" name="Text Box 3"/>
        <cdr:cNvSpPr txBox="1">
          <a:spLocks xmlns:a="http://schemas.openxmlformats.org/drawingml/2006/main" noChangeArrowheads="1"/>
        </cdr:cNvSpPr>
      </cdr:nvSpPr>
      <cdr:spPr bwMode="auto">
        <a:xfrm xmlns:a="http://schemas.openxmlformats.org/drawingml/2006/main">
          <a:off x="4230084" y="169022"/>
          <a:ext cx="257097" cy="73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l-GR" sz="1000" b="0" i="0" u="none" strike="noStrike" baseline="0">
              <a:solidFill>
                <a:srgbClr val="000000"/>
              </a:solidFill>
              <a:latin typeface="Arial"/>
              <a:cs typeface="Arial"/>
            </a:rPr>
            <a:t>SL</a:t>
          </a:r>
        </a:p>
      </cdr:txBody>
    </cdr:sp>
  </cdr:relSizeAnchor>
  <cdr:relSizeAnchor xmlns:cdr="http://schemas.openxmlformats.org/drawingml/2006/chartDrawing">
    <cdr:from>
      <cdr:x>0.87808</cdr:x>
      <cdr:y>0.16892</cdr:y>
    </cdr:from>
    <cdr:to>
      <cdr:x>0.98957</cdr:x>
      <cdr:y>0.1811</cdr:y>
    </cdr:to>
    <cdr:sp macro="" textlink="">
      <cdr:nvSpPr>
        <cdr:cNvPr id="101380" name="Text Box 4"/>
        <cdr:cNvSpPr txBox="1">
          <a:spLocks xmlns:a="http://schemas.openxmlformats.org/drawingml/2006/main" noChangeArrowheads="1"/>
        </cdr:cNvSpPr>
      </cdr:nvSpPr>
      <cdr:spPr bwMode="auto">
        <a:xfrm xmlns:a="http://schemas.openxmlformats.org/drawingml/2006/main">
          <a:off x="4210127" y="127062"/>
          <a:ext cx="534150" cy="89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l-GR" sz="1000" b="0" i="0" u="none" strike="noStrike" baseline="0">
              <a:solidFill>
                <a:srgbClr val="000000"/>
              </a:solidFill>
              <a:latin typeface="Arial"/>
              <a:cs typeface="Arial"/>
            </a:rPr>
            <a:t>2.8 X SL</a:t>
          </a:r>
        </a:p>
      </cdr:txBody>
    </cdr:sp>
  </cdr:relSizeAnchor>
</c:userShapes>
</file>

<file path=xl/drawings/drawing23.xml><?xml version="1.0" encoding="utf-8"?>
<c:userShapes xmlns:c="http://schemas.openxmlformats.org/drawingml/2006/chart">
  <cdr:relSizeAnchor xmlns:cdr="http://schemas.openxmlformats.org/drawingml/2006/chartDrawing">
    <cdr:from>
      <cdr:x>0.03606</cdr:x>
      <cdr:y>0.77551</cdr:y>
    </cdr:from>
    <cdr:to>
      <cdr:x>0.98484</cdr:x>
      <cdr:y>0.94233</cdr:y>
    </cdr:to>
    <cdr:sp macro="" textlink="">
      <cdr:nvSpPr>
        <cdr:cNvPr id="102401" name="Text Box 1"/>
        <cdr:cNvSpPr txBox="1">
          <a:spLocks xmlns:a="http://schemas.openxmlformats.org/drawingml/2006/main" noChangeArrowheads="1"/>
        </cdr:cNvSpPr>
      </cdr:nvSpPr>
      <cdr:spPr bwMode="auto">
        <a:xfrm xmlns:a="http://schemas.openxmlformats.org/drawingml/2006/main">
          <a:off x="281739" y="4013467"/>
          <a:ext cx="7413459" cy="86333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lnSpc>
              <a:spcPts val="800"/>
            </a:lnSpc>
            <a:defRPr sz="1000"/>
          </a:pPr>
          <a:r>
            <a:rPr lang="en-US" sz="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Criteria</a:t>
          </a: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rtl="0">
            <a:lnSpc>
              <a:spcPts val="8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1.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If a violet point (defect) is =0.0, the analytical procedure is out of contol.</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a:t>
          </a:r>
        </a:p>
        <a:p xmlns:a="http://schemas.openxmlformats.org/drawingml/2006/main">
          <a:pPr algn="l" rtl="0">
            <a:lnSpc>
              <a:spcPts val="8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2.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If a blue (fruity) or a violet point (defect) is under or above the red line, the analytical procedure is out of control. </a:t>
          </a: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rtl="0">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3.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If 2 consecutive blue points (fruity) or violet points (defect) lie between red and dotted lines, the analytical procedure is out of control.</a:t>
          </a: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rtl="0">
            <a:lnSpc>
              <a:spcPts val="8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4.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If 10 concetutive blue or violet points  lie in the same side between the green and dotted lines, the analytical procedure is out of control.  </a:t>
          </a:r>
        </a:p>
        <a:p xmlns:a="http://schemas.openxmlformats.org/drawingml/2006/main">
          <a:pPr algn="l" rtl="0">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5.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If 7 consecutive blue points (fruity) lie in the same side between the green and dotted lines, there is a trend for the analytical procedure to be out of control. </a:t>
          </a:r>
        </a:p>
        <a:p xmlns:a="http://schemas.openxmlformats.org/drawingml/2006/main">
          <a:pPr algn="l" rtl="0">
            <a:lnSpc>
              <a:spcPts val="7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6.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if one from 20 consecutive blue or violet points lie between the dotted and red lines, the analytical procedure is within control.  </a:t>
          </a: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0.38744</cdr:x>
      <cdr:y>0.2747</cdr:y>
    </cdr:from>
    <cdr:to>
      <cdr:x>0.52336</cdr:x>
      <cdr:y>0.31637</cdr:y>
    </cdr:to>
    <cdr:sp macro="" textlink="">
      <cdr:nvSpPr>
        <cdr:cNvPr id="102402" name="Text Box 2"/>
        <cdr:cNvSpPr txBox="1">
          <a:spLocks xmlns:a="http://schemas.openxmlformats.org/drawingml/2006/main" noChangeArrowheads="1"/>
        </cdr:cNvSpPr>
      </cdr:nvSpPr>
      <cdr:spPr bwMode="auto">
        <a:xfrm xmlns:a="http://schemas.openxmlformats.org/drawingml/2006/main">
          <a:off x="3027362" y="1598696"/>
          <a:ext cx="1062039" cy="2424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Me FRUITY</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0.37394</cdr:x>
      <cdr:y>0.51882</cdr:y>
    </cdr:from>
    <cdr:to>
      <cdr:x>0.49777</cdr:x>
      <cdr:y>0.55483</cdr:y>
    </cdr:to>
    <cdr:sp macro="" textlink="">
      <cdr:nvSpPr>
        <cdr:cNvPr id="102403" name="Text Box 3"/>
        <cdr:cNvSpPr txBox="1">
          <a:spLocks xmlns:a="http://schemas.openxmlformats.org/drawingml/2006/main" noChangeArrowheads="1"/>
        </cdr:cNvSpPr>
      </cdr:nvSpPr>
      <cdr:spPr bwMode="auto">
        <a:xfrm xmlns:a="http://schemas.openxmlformats.org/drawingml/2006/main">
          <a:off x="2921861" y="3019426"/>
          <a:ext cx="967515" cy="20955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-(Me) DEFECT</a:t>
          </a:r>
          <a:endParaRPr lang="el-GR" sz="1000" b="0" i="0" u="none" strike="noStrike" baseline="0">
            <a:solidFill>
              <a:srgbClr val="000000"/>
            </a:solidFill>
            <a:latin typeface="Arial"/>
            <a:cs typeface="Arial"/>
          </a:endParaRPr>
        </a:p>
      </cdr:txBody>
    </cdr:sp>
  </cdr:relSizeAnchor>
  <cdr:relSizeAnchor xmlns:cdr="http://schemas.openxmlformats.org/drawingml/2006/chartDrawing">
    <cdr:from>
      <cdr:x>0.84884</cdr:x>
      <cdr:y>0.21113</cdr:y>
    </cdr:from>
    <cdr:to>
      <cdr:x>0.9549</cdr:x>
      <cdr:y>0.24223</cdr:y>
    </cdr:to>
    <cdr:sp macro="" textlink="">
      <cdr:nvSpPr>
        <cdr:cNvPr id="5" name="Text Box 2">
          <a:extLst xmlns:a="http://schemas.openxmlformats.org/drawingml/2006/main">
            <a:ext uri="{FF2B5EF4-FFF2-40B4-BE49-F238E27FC236}">
              <a16:creationId xmlns:a16="http://schemas.microsoft.com/office/drawing/2014/main" id="{04D9816F-6C39-4E9A-A5E3-C8A6EF145BCF}"/>
            </a:ext>
          </a:extLst>
        </cdr:cNvPr>
        <cdr:cNvSpPr txBox="1">
          <a:spLocks xmlns:a="http://schemas.openxmlformats.org/drawingml/2006/main" noChangeArrowheads="1"/>
        </cdr:cNvSpPr>
      </cdr:nvSpPr>
      <cdr:spPr bwMode="auto">
        <a:xfrm xmlns:a="http://schemas.openxmlformats.org/drawingml/2006/main">
          <a:off x="6632576" y="1228726"/>
          <a:ext cx="828676" cy="18097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Arial"/>
              <a:cs typeface="Arial"/>
            </a:rPr>
            <a:t>TMe +</a:t>
          </a:r>
          <a:r>
            <a:rPr lang="en-US" sz="1000" b="0" i="0" u="none" strike="noStrike" baseline="0">
              <a:solidFill>
                <a:srgbClr val="000000"/>
              </a:solidFill>
              <a:latin typeface="Verdana" panose="020B0604030504040204" pitchFamily="34" charset="0"/>
              <a:ea typeface="Verdana" panose="020B0604030504040204" pitchFamily="34" charset="0"/>
              <a:cs typeface="Arial"/>
            </a:rPr>
            <a:t>3SL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0.84884</cdr:x>
      <cdr:y>0.24113</cdr:y>
    </cdr:from>
    <cdr:to>
      <cdr:x>0.9549</cdr:x>
      <cdr:y>0.27223</cdr:y>
    </cdr:to>
    <cdr:sp macro="" textlink="">
      <cdr:nvSpPr>
        <cdr:cNvPr id="6" name="Text Box 2">
          <a:extLst xmlns:a="http://schemas.openxmlformats.org/drawingml/2006/main">
            <a:ext uri="{FF2B5EF4-FFF2-40B4-BE49-F238E27FC236}">
              <a16:creationId xmlns:a16="http://schemas.microsoft.com/office/drawing/2014/main" id="{E498A438-A1E0-4753-9E43-ACE8550CB78E}"/>
            </a:ext>
          </a:extLst>
        </cdr:cNvPr>
        <cdr:cNvSpPr txBox="1">
          <a:spLocks xmlns:a="http://schemas.openxmlformats.org/drawingml/2006/main" noChangeArrowheads="1"/>
        </cdr:cNvSpPr>
      </cdr:nvSpPr>
      <cdr:spPr bwMode="auto">
        <a:xfrm xmlns:a="http://schemas.openxmlformats.org/drawingml/2006/main">
          <a:off x="6632575" y="1403350"/>
          <a:ext cx="828676" cy="18097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+2SL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0.8464</cdr:x>
      <cdr:y>0.33279</cdr:y>
    </cdr:from>
    <cdr:to>
      <cdr:x>0.95246</cdr:x>
      <cdr:y>0.36388</cdr:y>
    </cdr:to>
    <cdr:sp macro="" textlink="">
      <cdr:nvSpPr>
        <cdr:cNvPr id="7" name="Text Box 2">
          <a:extLst xmlns:a="http://schemas.openxmlformats.org/drawingml/2006/main">
            <a:ext uri="{FF2B5EF4-FFF2-40B4-BE49-F238E27FC236}">
              <a16:creationId xmlns:a16="http://schemas.microsoft.com/office/drawing/2014/main" id="{B6CE73DD-E8E2-479C-99D9-729C2D320E4D}"/>
            </a:ext>
          </a:extLst>
        </cdr:cNvPr>
        <cdr:cNvSpPr txBox="1">
          <a:spLocks xmlns:a="http://schemas.openxmlformats.org/drawingml/2006/main" noChangeArrowheads="1"/>
        </cdr:cNvSpPr>
      </cdr:nvSpPr>
      <cdr:spPr bwMode="auto">
        <a:xfrm xmlns:a="http://schemas.openxmlformats.org/drawingml/2006/main">
          <a:off x="6613525" y="1936750"/>
          <a:ext cx="828676" cy="18097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-2SL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0.84762</cdr:x>
      <cdr:y>0.35897</cdr:y>
    </cdr:from>
    <cdr:to>
      <cdr:x>0.95368</cdr:x>
      <cdr:y>0.39007</cdr:y>
    </cdr:to>
    <cdr:sp macro="" textlink="">
      <cdr:nvSpPr>
        <cdr:cNvPr id="8" name="Text Box 2">
          <a:extLst xmlns:a="http://schemas.openxmlformats.org/drawingml/2006/main">
            <a:ext uri="{FF2B5EF4-FFF2-40B4-BE49-F238E27FC236}">
              <a16:creationId xmlns:a16="http://schemas.microsoft.com/office/drawing/2014/main" id="{B60C1DD9-955B-487C-BB68-0FAFAB5B0248}"/>
            </a:ext>
          </a:extLst>
        </cdr:cNvPr>
        <cdr:cNvSpPr txBox="1">
          <a:spLocks xmlns:a="http://schemas.openxmlformats.org/drawingml/2006/main" noChangeArrowheads="1"/>
        </cdr:cNvSpPr>
      </cdr:nvSpPr>
      <cdr:spPr bwMode="auto">
        <a:xfrm xmlns:a="http://schemas.openxmlformats.org/drawingml/2006/main">
          <a:off x="6623050" y="2089150"/>
          <a:ext cx="828676" cy="18097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-3SL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0.84518</cdr:x>
      <cdr:y>0.45226</cdr:y>
    </cdr:from>
    <cdr:to>
      <cdr:x>0.96952</cdr:x>
      <cdr:y>0.47627</cdr:y>
    </cdr:to>
    <cdr:sp macro="" textlink="">
      <cdr:nvSpPr>
        <cdr:cNvPr id="9" name="Text Box 2">
          <a:extLst xmlns:a="http://schemas.openxmlformats.org/drawingml/2006/main">
            <a:ext uri="{FF2B5EF4-FFF2-40B4-BE49-F238E27FC236}">
              <a16:creationId xmlns:a16="http://schemas.microsoft.com/office/drawing/2014/main" id="{0DDD7EF2-268F-4580-BE6B-21EA6A06EADB}"/>
            </a:ext>
          </a:extLst>
        </cdr:cNvPr>
        <cdr:cNvSpPr txBox="1">
          <a:spLocks xmlns:a="http://schemas.openxmlformats.org/drawingml/2006/main" noChangeArrowheads="1"/>
        </cdr:cNvSpPr>
      </cdr:nvSpPr>
      <cdr:spPr bwMode="auto">
        <a:xfrm xmlns:a="http://schemas.openxmlformats.org/drawingml/2006/main">
          <a:off x="6603999" y="2632075"/>
          <a:ext cx="971552" cy="1397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+3SL)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0.84397</cdr:x>
      <cdr:y>0.48172</cdr:y>
    </cdr:from>
    <cdr:to>
      <cdr:x>0.96465</cdr:x>
      <cdr:y>0.51391</cdr:y>
    </cdr:to>
    <cdr:sp macro="" textlink="">
      <cdr:nvSpPr>
        <cdr:cNvPr id="10" name="Text Box 2">
          <a:extLst xmlns:a="http://schemas.openxmlformats.org/drawingml/2006/main">
            <a:ext uri="{FF2B5EF4-FFF2-40B4-BE49-F238E27FC236}">
              <a16:creationId xmlns:a16="http://schemas.microsoft.com/office/drawing/2014/main" id="{A39B1A4C-2F32-4B6F-924E-D2F4985FD1EE}"/>
            </a:ext>
          </a:extLst>
        </cdr:cNvPr>
        <cdr:cNvSpPr txBox="1">
          <a:spLocks xmlns:a="http://schemas.openxmlformats.org/drawingml/2006/main" noChangeArrowheads="1"/>
        </cdr:cNvSpPr>
      </cdr:nvSpPr>
      <cdr:spPr bwMode="auto">
        <a:xfrm xmlns:a="http://schemas.openxmlformats.org/drawingml/2006/main">
          <a:off x="6594475" y="2803525"/>
          <a:ext cx="942976" cy="187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+2SL)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0.84518</cdr:x>
      <cdr:y>0.5832</cdr:y>
    </cdr:from>
    <cdr:to>
      <cdr:x>0.96465</cdr:x>
      <cdr:y>0.61538</cdr:y>
    </cdr:to>
    <cdr:sp macro="" textlink="">
      <cdr:nvSpPr>
        <cdr:cNvPr id="11" name="Text Box 2">
          <a:extLst xmlns:a="http://schemas.openxmlformats.org/drawingml/2006/main">
            <a:ext uri="{FF2B5EF4-FFF2-40B4-BE49-F238E27FC236}">
              <a16:creationId xmlns:a16="http://schemas.microsoft.com/office/drawing/2014/main" id="{8060FC81-0026-4B4C-BE17-D90ACEFB899C}"/>
            </a:ext>
          </a:extLst>
        </cdr:cNvPr>
        <cdr:cNvSpPr txBox="1">
          <a:spLocks xmlns:a="http://schemas.openxmlformats.org/drawingml/2006/main" noChangeArrowheads="1"/>
        </cdr:cNvSpPr>
      </cdr:nvSpPr>
      <cdr:spPr bwMode="auto">
        <a:xfrm xmlns:a="http://schemas.openxmlformats.org/drawingml/2006/main">
          <a:off x="6603999" y="3394075"/>
          <a:ext cx="933451" cy="187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-2SL)</a:t>
          </a:r>
        </a:p>
        <a:p xmlns:a="http://schemas.openxmlformats.org/drawingml/2006/main">
          <a:pPr algn="l" rtl="0">
            <a:defRPr sz="1000"/>
          </a:pP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0.84518</cdr:x>
      <cdr:y>0.61266</cdr:y>
    </cdr:from>
    <cdr:to>
      <cdr:x>0.95977</cdr:x>
      <cdr:y>0.64484</cdr:y>
    </cdr:to>
    <cdr:sp macro="" textlink="">
      <cdr:nvSpPr>
        <cdr:cNvPr id="12" name="Text Box 2">
          <a:extLst xmlns:a="http://schemas.openxmlformats.org/drawingml/2006/main">
            <a:ext uri="{FF2B5EF4-FFF2-40B4-BE49-F238E27FC236}">
              <a16:creationId xmlns:a16="http://schemas.microsoft.com/office/drawing/2014/main" id="{F3044A86-4D98-46E2-8A26-03135E657833}"/>
            </a:ext>
          </a:extLst>
        </cdr:cNvPr>
        <cdr:cNvSpPr txBox="1">
          <a:spLocks xmlns:a="http://schemas.openxmlformats.org/drawingml/2006/main" noChangeArrowheads="1"/>
        </cdr:cNvSpPr>
      </cdr:nvSpPr>
      <cdr:spPr bwMode="auto">
        <a:xfrm xmlns:a="http://schemas.openxmlformats.org/drawingml/2006/main">
          <a:off x="6603999" y="3565525"/>
          <a:ext cx="895351" cy="187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-3SL)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0.8464</cdr:x>
      <cdr:y>0.28205</cdr:y>
    </cdr:from>
    <cdr:to>
      <cdr:x>0.95246</cdr:x>
      <cdr:y>0.31315</cdr:y>
    </cdr:to>
    <cdr:sp macro="" textlink="">
      <cdr:nvSpPr>
        <cdr:cNvPr id="14" name="Text Box 2">
          <a:extLst xmlns:a="http://schemas.openxmlformats.org/drawingml/2006/main">
            <a:ext uri="{FF2B5EF4-FFF2-40B4-BE49-F238E27FC236}">
              <a16:creationId xmlns:a16="http://schemas.microsoft.com/office/drawing/2014/main" id="{B9C1C45D-AE83-4B10-8AA1-9F3F35DACFB6}"/>
            </a:ext>
          </a:extLst>
        </cdr:cNvPr>
        <cdr:cNvSpPr txBox="1">
          <a:spLocks xmlns:a="http://schemas.openxmlformats.org/drawingml/2006/main" noChangeArrowheads="1"/>
        </cdr:cNvSpPr>
      </cdr:nvSpPr>
      <cdr:spPr bwMode="auto">
        <a:xfrm xmlns:a="http://schemas.openxmlformats.org/drawingml/2006/main">
          <a:off x="6613525" y="1641475"/>
          <a:ext cx="828676" cy="18097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Arial"/>
              <a:cs typeface="Arial"/>
            </a:rPr>
            <a:t>TMe </a:t>
          </a:r>
          <a:r>
            <a:rPr lang="en-US" sz="1000" b="0" i="0" u="none" strike="noStrike" baseline="0">
              <a:solidFill>
                <a:srgbClr val="000000"/>
              </a:solidFill>
              <a:latin typeface="Verdana" panose="020B0604030504040204" pitchFamily="34" charset="0"/>
              <a:ea typeface="Verdana" panose="020B0604030504040204" pitchFamily="34" charset="0"/>
              <a:cs typeface="Arial"/>
            </a:rPr>
            <a:t>FRUITY</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0.84275</cdr:x>
      <cdr:y>0.52919</cdr:y>
    </cdr:from>
    <cdr:to>
      <cdr:x>0.98537</cdr:x>
      <cdr:y>0.56629</cdr:y>
    </cdr:to>
    <cdr:sp macro="" textlink="">
      <cdr:nvSpPr>
        <cdr:cNvPr id="16" name="Text Box 2">
          <a:extLst xmlns:a="http://schemas.openxmlformats.org/drawingml/2006/main">
            <a:ext uri="{FF2B5EF4-FFF2-40B4-BE49-F238E27FC236}">
              <a16:creationId xmlns:a16="http://schemas.microsoft.com/office/drawing/2014/main" id="{02BDE4A9-58F2-4DC4-86CE-3E846AB61050}"/>
            </a:ext>
          </a:extLst>
        </cdr:cNvPr>
        <cdr:cNvSpPr txBox="1">
          <a:spLocks xmlns:a="http://schemas.openxmlformats.org/drawingml/2006/main" noChangeArrowheads="1"/>
        </cdr:cNvSpPr>
      </cdr:nvSpPr>
      <cdr:spPr bwMode="auto">
        <a:xfrm xmlns:a="http://schemas.openxmlformats.org/drawingml/2006/main">
          <a:off x="6584948" y="3079750"/>
          <a:ext cx="1114427" cy="2159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DEFECT</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userShapes>
</file>

<file path=xl/drawings/drawing24.xml><?xml version="1.0" encoding="utf-8"?>
<xdr:wsDr xmlns:xdr="http://schemas.openxmlformats.org/drawingml/2006/spreadsheetDrawing" xmlns:a="http://schemas.openxmlformats.org/drawingml/2006/main">
  <xdr:twoCellAnchor>
    <xdr:from>
      <xdr:col>10</xdr:col>
      <xdr:colOff>266700</xdr:colOff>
      <xdr:row>53</xdr:row>
      <xdr:rowOff>0</xdr:rowOff>
    </xdr:from>
    <xdr:to>
      <xdr:col>17</xdr:col>
      <xdr:colOff>600075</xdr:colOff>
      <xdr:row>53</xdr:row>
      <xdr:rowOff>0</xdr:rowOff>
    </xdr:to>
    <xdr:graphicFrame macro="">
      <xdr:nvGraphicFramePr>
        <xdr:cNvPr id="2" name="Γράφημα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209550</xdr:colOff>
      <xdr:row>53</xdr:row>
      <xdr:rowOff>0</xdr:rowOff>
    </xdr:from>
    <xdr:to>
      <xdr:col>17</xdr:col>
      <xdr:colOff>590550</xdr:colOff>
      <xdr:row>53</xdr:row>
      <xdr:rowOff>0</xdr:rowOff>
    </xdr:to>
    <xdr:graphicFrame macro="">
      <xdr:nvGraphicFramePr>
        <xdr:cNvPr id="3" name="Γράφημα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9524</xdr:colOff>
      <xdr:row>9</xdr:row>
      <xdr:rowOff>390524</xdr:rowOff>
    </xdr:from>
    <xdr:to>
      <xdr:col>25</xdr:col>
      <xdr:colOff>19050</xdr:colOff>
      <xdr:row>33</xdr:row>
      <xdr:rowOff>57150</xdr:rowOff>
    </xdr:to>
    <xdr:graphicFrame macro="">
      <xdr:nvGraphicFramePr>
        <xdr:cNvPr id="4" name="Γράφημα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0.10034</cdr:x>
      <cdr:y>0.06494</cdr:y>
    </cdr:from>
    <cdr:to>
      <cdr:x>0.94885</cdr:x>
      <cdr:y>0.26332</cdr:y>
    </cdr:to>
    <cdr:sp macro="" textlink="">
      <cdr:nvSpPr>
        <cdr:cNvPr id="119809" name="AutoShape 1"/>
        <cdr:cNvSpPr>
          <a:spLocks xmlns:a="http://schemas.openxmlformats.org/drawingml/2006/main"/>
        </cdr:cNvSpPr>
      </cdr:nvSpPr>
      <cdr:spPr bwMode="auto">
        <a:xfrm xmlns:a="http://schemas.openxmlformats.org/drawingml/2006/main">
          <a:off x="457172" y="50800"/>
          <a:ext cx="3838944" cy="145504"/>
        </a:xfrm>
        <a:prstGeom xmlns:a="http://schemas.openxmlformats.org/drawingml/2006/main" prst="callout1">
          <a:avLst>
            <a:gd name="adj1" fmla="val 117444"/>
            <a:gd name="adj2" fmla="val 96917"/>
            <a:gd name="adj3" fmla="val 117444"/>
            <a:gd name="adj4" fmla="val -5653"/>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el-GR" sz="200" b="1" i="0" u="none" strike="noStrike" baseline="0">
              <a:solidFill>
                <a:srgbClr val="000000"/>
              </a:solidFill>
              <a:latin typeface="Arial"/>
              <a:cs typeface="Arial"/>
            </a:rPr>
            <a:t>Διάγραμμα ελέγχου τάσεως προσδιορισμού οξύτητας ελαίων από  0.2% έως 1.5 %</a:t>
          </a:r>
        </a:p>
      </cdr:txBody>
    </cdr:sp>
  </cdr:relSizeAnchor>
  <cdr:relSizeAnchor xmlns:cdr="http://schemas.openxmlformats.org/drawingml/2006/chartDrawing">
    <cdr:from>
      <cdr:x>0.02497</cdr:x>
      <cdr:y>0.06494</cdr:y>
    </cdr:from>
    <cdr:to>
      <cdr:x>0.03892</cdr:x>
      <cdr:y>0.29443</cdr:y>
    </cdr:to>
    <cdr:sp macro="" textlink="">
      <cdr:nvSpPr>
        <cdr:cNvPr id="119810" name="AutoShape 2"/>
        <cdr:cNvSpPr>
          <a:spLocks xmlns:a="http://schemas.openxmlformats.org/drawingml/2006/main"/>
        </cdr:cNvSpPr>
      </cdr:nvSpPr>
      <cdr:spPr bwMode="auto">
        <a:xfrm xmlns:a="http://schemas.openxmlformats.org/drawingml/2006/main">
          <a:off x="116130" y="50800"/>
          <a:ext cx="63115" cy="168319"/>
        </a:xfrm>
        <a:prstGeom xmlns:a="http://schemas.openxmlformats.org/drawingml/2006/main" prst="borderCallout1">
          <a:avLst>
            <a:gd name="adj1" fmla="val 22657"/>
            <a:gd name="adj2" fmla="val -42120"/>
            <a:gd name="adj3" fmla="val 77551"/>
            <a:gd name="adj4" fmla="val -42125"/>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18288" tIns="18288" rIns="18288" bIns="18288" anchor="ctr" upright="1"/>
        <a:lstStyle xmlns:a="http://schemas.openxmlformats.org/drawingml/2006/main"/>
        <a:p xmlns:a="http://schemas.openxmlformats.org/drawingml/2006/main">
          <a:pPr algn="ctr" rtl="0">
            <a:defRPr sz="1000"/>
          </a:pPr>
          <a:r>
            <a:rPr lang="el-GR" sz="150" b="1" i="0" u="none" strike="noStrike" baseline="0">
              <a:solidFill>
                <a:srgbClr val="000000"/>
              </a:solidFill>
              <a:latin typeface="Arial"/>
              <a:cs typeface="Arial"/>
            </a:rPr>
            <a:t>Διαφορά</a:t>
          </a:r>
        </a:p>
      </cdr:txBody>
    </cdr:sp>
  </cdr:relSizeAnchor>
  <cdr:relSizeAnchor xmlns:cdr="http://schemas.openxmlformats.org/drawingml/2006/chartDrawing">
    <cdr:from>
      <cdr:x>0.89917</cdr:x>
      <cdr:y>0.44388</cdr:y>
    </cdr:from>
    <cdr:to>
      <cdr:x>0.97528</cdr:x>
      <cdr:y>0.47477</cdr:y>
    </cdr:to>
    <cdr:sp macro="" textlink="">
      <cdr:nvSpPr>
        <cdr:cNvPr id="119811" name="Text Box 3"/>
        <cdr:cNvSpPr txBox="1">
          <a:spLocks xmlns:a="http://schemas.openxmlformats.org/drawingml/2006/main" noChangeArrowheads="1"/>
        </cdr:cNvSpPr>
      </cdr:nvSpPr>
      <cdr:spPr bwMode="auto">
        <a:xfrm xmlns:a="http://schemas.openxmlformats.org/drawingml/2006/main">
          <a:off x="4071338" y="328725"/>
          <a:ext cx="344365" cy="226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l-GR" sz="150" b="1" i="0" u="none" strike="noStrike" baseline="0">
              <a:solidFill>
                <a:srgbClr val="000000"/>
              </a:solidFill>
              <a:latin typeface="Arial"/>
              <a:cs typeface="Arial"/>
            </a:rPr>
            <a:t>S</a:t>
          </a:r>
          <a:r>
            <a:rPr lang="el-GR" sz="1000" b="0" i="0" u="none" strike="noStrike" baseline="0">
              <a:solidFill>
                <a:srgbClr val="000000"/>
              </a:solidFill>
              <a:latin typeface="Arial"/>
              <a:cs typeface="Arial"/>
            </a:rPr>
            <a:t>L</a:t>
          </a:r>
        </a:p>
      </cdr:txBody>
    </cdr:sp>
  </cdr:relSizeAnchor>
  <cdr:relSizeAnchor xmlns:cdr="http://schemas.openxmlformats.org/drawingml/2006/chartDrawing">
    <cdr:from>
      <cdr:x>0.88913</cdr:x>
      <cdr:y>0.33315</cdr:y>
    </cdr:from>
    <cdr:to>
      <cdr:x>0.98947</cdr:x>
      <cdr:y>0.36295</cdr:y>
    </cdr:to>
    <cdr:sp macro="" textlink="">
      <cdr:nvSpPr>
        <cdr:cNvPr id="119812" name="Text Box 4"/>
        <cdr:cNvSpPr txBox="1">
          <a:spLocks xmlns:a="http://schemas.openxmlformats.org/drawingml/2006/main" noChangeArrowheads="1"/>
        </cdr:cNvSpPr>
      </cdr:nvSpPr>
      <cdr:spPr bwMode="auto">
        <a:xfrm xmlns:a="http://schemas.openxmlformats.org/drawingml/2006/main">
          <a:off x="4025940" y="247517"/>
          <a:ext cx="453985" cy="218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l-GR" sz="150" b="1" i="0" u="none" strike="noStrike" baseline="0">
              <a:solidFill>
                <a:srgbClr val="000000"/>
              </a:solidFill>
              <a:latin typeface="Arial"/>
              <a:cs typeface="Arial"/>
            </a:rPr>
            <a:t>2.8 X S</a:t>
          </a:r>
          <a:r>
            <a:rPr lang="el-GR" sz="1000" b="0" i="0" u="none" strike="noStrike" baseline="0">
              <a:solidFill>
                <a:srgbClr val="000000"/>
              </a:solidFill>
              <a:latin typeface="Arial"/>
              <a:cs typeface="Arial"/>
            </a:rPr>
            <a:t>L</a:t>
          </a:r>
        </a:p>
      </cdr:txBody>
    </cdr:sp>
  </cdr:relSizeAnchor>
</c:userShapes>
</file>

<file path=xl/drawings/drawing26.xml><?xml version="1.0" encoding="utf-8"?>
<c:userShapes xmlns:c="http://schemas.openxmlformats.org/drawingml/2006/chart">
  <cdr:relSizeAnchor xmlns:cdr="http://schemas.openxmlformats.org/drawingml/2006/chartDrawing">
    <cdr:from>
      <cdr:x>0.15191</cdr:x>
      <cdr:y>0.06494</cdr:y>
    </cdr:from>
    <cdr:to>
      <cdr:x>0.92863</cdr:x>
      <cdr:y>0.14477</cdr:y>
    </cdr:to>
    <cdr:sp macro="" textlink="">
      <cdr:nvSpPr>
        <cdr:cNvPr id="120833" name="AutoShape 1"/>
        <cdr:cNvSpPr>
          <a:spLocks xmlns:a="http://schemas.openxmlformats.org/drawingml/2006/main"/>
        </cdr:cNvSpPr>
      </cdr:nvSpPr>
      <cdr:spPr bwMode="auto">
        <a:xfrm xmlns:a="http://schemas.openxmlformats.org/drawingml/2006/main">
          <a:off x="697690" y="50800"/>
          <a:ext cx="3551182" cy="58553"/>
        </a:xfrm>
        <a:prstGeom xmlns:a="http://schemas.openxmlformats.org/drawingml/2006/main" prst="callout1">
          <a:avLst>
            <a:gd name="adj1" fmla="val 117444"/>
            <a:gd name="adj2" fmla="val 96917"/>
            <a:gd name="adj3" fmla="val 117444"/>
            <a:gd name="adj4" fmla="val -5653"/>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l-GR" sz="1000" b="0" i="0" u="none" strike="noStrike" baseline="0">
              <a:solidFill>
                <a:srgbClr val="000000"/>
              </a:solidFill>
              <a:latin typeface="Arial"/>
              <a:cs typeface="Arial"/>
            </a:rPr>
            <a:t>Διάγραμμα ελέγχου τάσεως προσδιορισμού οξύτητας ελαίων </a:t>
          </a:r>
        </a:p>
        <a:p xmlns:a="http://schemas.openxmlformats.org/drawingml/2006/main">
          <a:pPr algn="ctr" rtl="0">
            <a:defRPr sz="1000"/>
          </a:pPr>
          <a:r>
            <a:rPr lang="el-GR" sz="1000" b="0" i="0" u="none" strike="noStrike" baseline="0">
              <a:solidFill>
                <a:srgbClr val="000000"/>
              </a:solidFill>
              <a:latin typeface="Arial"/>
              <a:cs typeface="Arial"/>
            </a:rPr>
            <a:t>&gt; 1.5%</a:t>
          </a:r>
        </a:p>
      </cdr:txBody>
    </cdr:sp>
  </cdr:relSizeAnchor>
  <cdr:relSizeAnchor xmlns:cdr="http://schemas.openxmlformats.org/drawingml/2006/chartDrawing">
    <cdr:from>
      <cdr:x>0.0513</cdr:x>
      <cdr:y>0.06494</cdr:y>
    </cdr:from>
    <cdr:to>
      <cdr:x>0.09193</cdr:x>
      <cdr:y>0.15673</cdr:y>
    </cdr:to>
    <cdr:sp macro="" textlink="">
      <cdr:nvSpPr>
        <cdr:cNvPr id="120834" name="AutoShape 2"/>
        <cdr:cNvSpPr>
          <a:spLocks xmlns:a="http://schemas.openxmlformats.org/drawingml/2006/main"/>
        </cdr:cNvSpPr>
      </cdr:nvSpPr>
      <cdr:spPr bwMode="auto">
        <a:xfrm xmlns:a="http://schemas.openxmlformats.org/drawingml/2006/main">
          <a:off x="237704" y="50800"/>
          <a:ext cx="185785" cy="67327"/>
        </a:xfrm>
        <a:prstGeom xmlns:a="http://schemas.openxmlformats.org/drawingml/2006/main" prst="borderCallout1">
          <a:avLst>
            <a:gd name="adj1" fmla="val 22657"/>
            <a:gd name="adj2" fmla="val -42065"/>
            <a:gd name="adj3" fmla="val 77551"/>
            <a:gd name="adj4" fmla="val -141968"/>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27432" tIns="22860" rIns="27432" bIns="22860" anchor="ctr" upright="1"/>
        <a:lstStyle xmlns:a="http://schemas.openxmlformats.org/drawingml/2006/main"/>
        <a:p xmlns:a="http://schemas.openxmlformats.org/drawingml/2006/main">
          <a:pPr algn="ctr" rtl="0">
            <a:defRPr sz="1000"/>
          </a:pPr>
          <a:r>
            <a:rPr lang="el-GR" sz="1000" b="0" i="0" u="none" strike="noStrike" baseline="0">
              <a:solidFill>
                <a:srgbClr val="000000"/>
              </a:solidFill>
              <a:latin typeface="Arial"/>
              <a:cs typeface="Arial"/>
            </a:rPr>
            <a:t>Διαφορά</a:t>
          </a:r>
        </a:p>
      </cdr:txBody>
    </cdr:sp>
  </cdr:relSizeAnchor>
  <cdr:relSizeAnchor xmlns:cdr="http://schemas.openxmlformats.org/drawingml/2006/chartDrawing">
    <cdr:from>
      <cdr:x>0.88041</cdr:x>
      <cdr:y>0.22613</cdr:y>
    </cdr:from>
    <cdr:to>
      <cdr:x>0.93499</cdr:x>
      <cdr:y>0.23613</cdr:y>
    </cdr:to>
    <cdr:sp macro="" textlink="">
      <cdr:nvSpPr>
        <cdr:cNvPr id="120835" name="Text Box 3"/>
        <cdr:cNvSpPr txBox="1">
          <a:spLocks xmlns:a="http://schemas.openxmlformats.org/drawingml/2006/main" noChangeArrowheads="1"/>
        </cdr:cNvSpPr>
      </cdr:nvSpPr>
      <cdr:spPr bwMode="auto">
        <a:xfrm xmlns:a="http://schemas.openxmlformats.org/drawingml/2006/main">
          <a:off x="4028392" y="169022"/>
          <a:ext cx="249579" cy="73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l-GR" sz="1000" b="0" i="0" u="none" strike="noStrike" baseline="0">
              <a:solidFill>
                <a:srgbClr val="000000"/>
              </a:solidFill>
              <a:latin typeface="Arial"/>
              <a:cs typeface="Arial"/>
            </a:rPr>
            <a:t>SL</a:t>
          </a:r>
        </a:p>
      </cdr:txBody>
    </cdr:sp>
  </cdr:relSizeAnchor>
  <cdr:relSizeAnchor xmlns:cdr="http://schemas.openxmlformats.org/drawingml/2006/chartDrawing">
    <cdr:from>
      <cdr:x>0.87624</cdr:x>
      <cdr:y>0.16892</cdr:y>
    </cdr:from>
    <cdr:to>
      <cdr:x>0.98909</cdr:x>
      <cdr:y>0.1811</cdr:y>
    </cdr:to>
    <cdr:sp macro="" textlink="">
      <cdr:nvSpPr>
        <cdr:cNvPr id="120836" name="Text Box 4"/>
        <cdr:cNvSpPr txBox="1">
          <a:spLocks xmlns:a="http://schemas.openxmlformats.org/drawingml/2006/main" noChangeArrowheads="1"/>
        </cdr:cNvSpPr>
      </cdr:nvSpPr>
      <cdr:spPr bwMode="auto">
        <a:xfrm xmlns:a="http://schemas.openxmlformats.org/drawingml/2006/main">
          <a:off x="4009366" y="127062"/>
          <a:ext cx="515946" cy="89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l-GR" sz="1000" b="0" i="0" u="none" strike="noStrike" baseline="0">
              <a:solidFill>
                <a:srgbClr val="000000"/>
              </a:solidFill>
              <a:latin typeface="Arial"/>
              <a:cs typeface="Arial"/>
            </a:rPr>
            <a:t>2.8 X SL</a:t>
          </a:r>
        </a:p>
      </cdr:txBody>
    </cdr:sp>
  </cdr:relSizeAnchor>
</c:userShapes>
</file>

<file path=xl/drawings/drawing27.xml><?xml version="1.0" encoding="utf-8"?>
<c:userShapes xmlns:c="http://schemas.openxmlformats.org/drawingml/2006/chart">
  <cdr:relSizeAnchor xmlns:cdr="http://schemas.openxmlformats.org/drawingml/2006/chartDrawing">
    <cdr:from>
      <cdr:x>0.02555</cdr:x>
      <cdr:y>0.75358</cdr:y>
    </cdr:from>
    <cdr:to>
      <cdr:x>0.97655</cdr:x>
      <cdr:y>0.96518</cdr:y>
    </cdr:to>
    <cdr:sp macro="" textlink="">
      <cdr:nvSpPr>
        <cdr:cNvPr id="121857" name="Text Box 1"/>
        <cdr:cNvSpPr txBox="1">
          <a:spLocks xmlns:a="http://schemas.openxmlformats.org/drawingml/2006/main" noChangeArrowheads="1"/>
        </cdr:cNvSpPr>
      </cdr:nvSpPr>
      <cdr:spPr bwMode="auto">
        <a:xfrm xmlns:a="http://schemas.openxmlformats.org/drawingml/2006/main">
          <a:off x="175444" y="3710930"/>
          <a:ext cx="6531017" cy="10420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lnSpc>
              <a:spcPts val="700"/>
            </a:lnSpc>
            <a:defRPr sz="1000"/>
          </a:pPr>
          <a:r>
            <a:rPr lang="el-GR" sz="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Criteria</a:t>
          </a: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rtl="0">
            <a:lnSpc>
              <a:spcPts val="7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1. If a violet point (defect) is &gt; -3</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5  and a blue point (fruity) is &gt; 0</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.0</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the analytical procedure is out of control.  </a:t>
          </a:r>
        </a:p>
        <a:p xmlns:a="http://schemas.openxmlformats.org/drawingml/2006/main">
          <a:pPr algn="l" rtl="0">
            <a:lnSpc>
              <a:spcPts val="6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2. If a violet point is &lt; -6</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.0</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the analytical procedure is out of control.  </a:t>
          </a:r>
        </a:p>
        <a:p xmlns:a="http://schemas.openxmlformats.org/drawingml/2006/main">
          <a:pPr algn="l" rtl="0">
            <a:lnSpc>
              <a:spcPts val="7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3. If a violet point is above or under the red line, the analytical procedure is out of control. </a:t>
          </a:r>
        </a:p>
        <a:p xmlns:a="http://schemas.openxmlformats.org/drawingml/2006/main">
          <a:pPr algn="l" rtl="0">
            <a:lnSpc>
              <a:spcPts val="6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4.If 2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consecutive</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violet points (defect) lie between red and dotted lines, the analytical procedure is out of control. </a:t>
          </a:r>
        </a:p>
        <a:p xmlns:a="http://schemas.openxmlformats.org/drawingml/2006/main">
          <a:pPr algn="l" rtl="0">
            <a:lnSpc>
              <a:spcPts val="7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5. If 10 successive violet points (defect) lie in the same side between the green and dotted lines, the analytical procedure is out of control.  </a:t>
          </a:r>
        </a:p>
        <a:p xmlns:a="http://schemas.openxmlformats.org/drawingml/2006/main">
          <a:pPr algn="l" rtl="0">
            <a:lnSpc>
              <a:spcPts val="8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6. If 7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consecutive</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violet points (defect) lie in the same side between the green and dotted lines, there is a trend for the analytical procedure to be out of control. </a:t>
          </a:r>
        </a:p>
        <a:p xmlns:a="http://schemas.openxmlformats.org/drawingml/2006/main">
          <a:pPr algn="l" rtl="0">
            <a:lnSpc>
              <a:spcPts val="8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7.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f one from 20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consecutive</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violet points lie between the dotted and red lines, the analytical procedure is </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within</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control.  </a:t>
          </a:r>
        </a:p>
        <a:p xmlns:a="http://schemas.openxmlformats.org/drawingml/2006/main">
          <a:pPr algn="l" rtl="0">
            <a:lnSpc>
              <a:spcPts val="700"/>
            </a:lnSpc>
            <a:defRPr sz="1000"/>
          </a:pP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0.35587</cdr:x>
      <cdr:y>0.15988</cdr:y>
    </cdr:from>
    <cdr:to>
      <cdr:x>0.56729</cdr:x>
      <cdr:y>0.21008</cdr:y>
    </cdr:to>
    <cdr:sp macro="" textlink="">
      <cdr:nvSpPr>
        <cdr:cNvPr id="121858" name="Text Box 2"/>
        <cdr:cNvSpPr txBox="1">
          <a:spLocks xmlns:a="http://schemas.openxmlformats.org/drawingml/2006/main" noChangeArrowheads="1"/>
        </cdr:cNvSpPr>
      </cdr:nvSpPr>
      <cdr:spPr bwMode="auto">
        <a:xfrm xmlns:a="http://schemas.openxmlformats.org/drawingml/2006/main">
          <a:off x="2443921" y="724872"/>
          <a:ext cx="1451932" cy="22762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Me </a:t>
          </a:r>
          <a:r>
            <a:rPr lang="el-GR" sz="1000" b="0" i="0" u="none" strike="noStrike" baseline="0">
              <a:solidFill>
                <a:srgbClr val="000000"/>
              </a:solidFill>
              <a:latin typeface="Verdana" panose="020B0604030504040204" pitchFamily="34" charset="0"/>
              <a:ea typeface="Verdana" panose="020B0604030504040204" pitchFamily="34" charset="0"/>
              <a:cs typeface="Arial"/>
            </a:rPr>
            <a:t>FRUITY</a:t>
          </a:r>
        </a:p>
      </cdr:txBody>
    </cdr:sp>
  </cdr:relSizeAnchor>
  <cdr:relSizeAnchor xmlns:cdr="http://schemas.openxmlformats.org/drawingml/2006/chartDrawing">
    <cdr:from>
      <cdr:x>0.34813</cdr:x>
      <cdr:y>0.43489</cdr:y>
    </cdr:from>
    <cdr:to>
      <cdr:x>0.49237</cdr:x>
      <cdr:y>0.4937</cdr:y>
    </cdr:to>
    <cdr:sp macro="" textlink="">
      <cdr:nvSpPr>
        <cdr:cNvPr id="121859" name="Text Box 3"/>
        <cdr:cNvSpPr txBox="1">
          <a:spLocks xmlns:a="http://schemas.openxmlformats.org/drawingml/2006/main" noChangeArrowheads="1"/>
        </cdr:cNvSpPr>
      </cdr:nvSpPr>
      <cdr:spPr bwMode="auto">
        <a:xfrm xmlns:a="http://schemas.openxmlformats.org/drawingml/2006/main">
          <a:off x="2390777" y="1971748"/>
          <a:ext cx="990600" cy="2666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-(Me) </a:t>
          </a:r>
          <a:r>
            <a:rPr lang="el-GR" sz="1000" b="0" i="0" u="none" strike="noStrike" baseline="0">
              <a:solidFill>
                <a:srgbClr val="000000"/>
              </a:solidFill>
              <a:latin typeface="Verdana" panose="020B0604030504040204" pitchFamily="34" charset="0"/>
              <a:ea typeface="Verdana" panose="020B0604030504040204" pitchFamily="34" charset="0"/>
              <a:cs typeface="Arial"/>
            </a:rPr>
            <a:t>DEFECT</a:t>
          </a:r>
        </a:p>
      </cdr:txBody>
    </cdr:sp>
  </cdr:relSizeAnchor>
  <cdr:relSizeAnchor xmlns:cdr="http://schemas.openxmlformats.org/drawingml/2006/chartDrawing">
    <cdr:from>
      <cdr:x>0.82741</cdr:x>
      <cdr:y>0.36622</cdr:y>
    </cdr:from>
    <cdr:to>
      <cdr:x>0.97781</cdr:x>
      <cdr:y>0.41973</cdr:y>
    </cdr:to>
    <cdr:sp macro="" textlink="">
      <cdr:nvSpPr>
        <cdr:cNvPr id="8" name="Text Box 2">
          <a:extLst xmlns:a="http://schemas.openxmlformats.org/drawingml/2006/main">
            <a:ext uri="{FF2B5EF4-FFF2-40B4-BE49-F238E27FC236}">
              <a16:creationId xmlns:a16="http://schemas.microsoft.com/office/drawing/2014/main" id="{7F8B0B30-F5D6-4DDC-AF10-88E52EEFFA5B}"/>
            </a:ext>
          </a:extLst>
        </cdr:cNvPr>
        <cdr:cNvSpPr txBox="1">
          <a:spLocks xmlns:a="http://schemas.openxmlformats.org/drawingml/2006/main" noChangeArrowheads="1"/>
        </cdr:cNvSpPr>
      </cdr:nvSpPr>
      <cdr:spPr bwMode="auto">
        <a:xfrm xmlns:a="http://schemas.openxmlformats.org/drawingml/2006/main">
          <a:off x="5682293" y="1803400"/>
          <a:ext cx="1032833" cy="2635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+3SL)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0.82709</cdr:x>
      <cdr:y>0.40103</cdr:y>
    </cdr:from>
    <cdr:to>
      <cdr:x>0.97749</cdr:x>
      <cdr:y>0.45455</cdr:y>
    </cdr:to>
    <cdr:sp macro="" textlink="">
      <cdr:nvSpPr>
        <cdr:cNvPr id="9" name="Text Box 2">
          <a:extLst xmlns:a="http://schemas.openxmlformats.org/drawingml/2006/main">
            <a:ext uri="{FF2B5EF4-FFF2-40B4-BE49-F238E27FC236}">
              <a16:creationId xmlns:a16="http://schemas.microsoft.com/office/drawing/2014/main" id="{A44D134A-8346-41EC-BDDD-D47A782418A0}"/>
            </a:ext>
          </a:extLst>
        </cdr:cNvPr>
        <cdr:cNvSpPr txBox="1">
          <a:spLocks xmlns:a="http://schemas.openxmlformats.org/drawingml/2006/main" noChangeArrowheads="1"/>
        </cdr:cNvSpPr>
      </cdr:nvSpPr>
      <cdr:spPr bwMode="auto">
        <a:xfrm xmlns:a="http://schemas.openxmlformats.org/drawingml/2006/main">
          <a:off x="5680075" y="1974850"/>
          <a:ext cx="1032833" cy="2635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+2SL)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0.82709</cdr:x>
      <cdr:y>0.44358</cdr:y>
    </cdr:from>
    <cdr:to>
      <cdr:x>0.97749</cdr:x>
      <cdr:y>0.4971</cdr:y>
    </cdr:to>
    <cdr:sp macro="" textlink="">
      <cdr:nvSpPr>
        <cdr:cNvPr id="10" name="Text Box 2">
          <a:extLst xmlns:a="http://schemas.openxmlformats.org/drawingml/2006/main">
            <a:ext uri="{FF2B5EF4-FFF2-40B4-BE49-F238E27FC236}">
              <a16:creationId xmlns:a16="http://schemas.microsoft.com/office/drawing/2014/main" id="{B9050C37-5D8C-43EF-834F-F3953947BE86}"/>
            </a:ext>
          </a:extLst>
        </cdr:cNvPr>
        <cdr:cNvSpPr txBox="1">
          <a:spLocks xmlns:a="http://schemas.openxmlformats.org/drawingml/2006/main" noChangeArrowheads="1"/>
        </cdr:cNvSpPr>
      </cdr:nvSpPr>
      <cdr:spPr bwMode="auto">
        <a:xfrm xmlns:a="http://schemas.openxmlformats.org/drawingml/2006/main">
          <a:off x="5680075" y="2184400"/>
          <a:ext cx="1032833" cy="2635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DEFECT</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0.82571</cdr:x>
      <cdr:y>0.49001</cdr:y>
    </cdr:from>
    <cdr:to>
      <cdr:x>0.9761</cdr:x>
      <cdr:y>0.54352</cdr:y>
    </cdr:to>
    <cdr:sp macro="" textlink="">
      <cdr:nvSpPr>
        <cdr:cNvPr id="11" name="Text Box 2">
          <a:extLst xmlns:a="http://schemas.openxmlformats.org/drawingml/2006/main">
            <a:ext uri="{FF2B5EF4-FFF2-40B4-BE49-F238E27FC236}">
              <a16:creationId xmlns:a16="http://schemas.microsoft.com/office/drawing/2014/main" id="{3723248D-EEC8-4340-B595-B9D809FB30C4}"/>
            </a:ext>
          </a:extLst>
        </cdr:cNvPr>
        <cdr:cNvSpPr txBox="1">
          <a:spLocks xmlns:a="http://schemas.openxmlformats.org/drawingml/2006/main" noChangeArrowheads="1"/>
        </cdr:cNvSpPr>
      </cdr:nvSpPr>
      <cdr:spPr bwMode="auto">
        <a:xfrm xmlns:a="http://schemas.openxmlformats.org/drawingml/2006/main">
          <a:off x="5670550" y="2413000"/>
          <a:ext cx="1032833" cy="2635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-2SL)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0.82432</cdr:x>
      <cdr:y>0.52289</cdr:y>
    </cdr:from>
    <cdr:to>
      <cdr:x>0.97471</cdr:x>
      <cdr:y>0.5764</cdr:y>
    </cdr:to>
    <cdr:sp macro="" textlink="">
      <cdr:nvSpPr>
        <cdr:cNvPr id="12" name="Text Box 2">
          <a:extLst xmlns:a="http://schemas.openxmlformats.org/drawingml/2006/main">
            <a:ext uri="{FF2B5EF4-FFF2-40B4-BE49-F238E27FC236}">
              <a16:creationId xmlns:a16="http://schemas.microsoft.com/office/drawing/2014/main" id="{BDBD3035-C98A-49E4-9C25-B6CF7AF862BC}"/>
            </a:ext>
          </a:extLst>
        </cdr:cNvPr>
        <cdr:cNvSpPr txBox="1">
          <a:spLocks xmlns:a="http://schemas.openxmlformats.org/drawingml/2006/main" noChangeArrowheads="1"/>
        </cdr:cNvSpPr>
      </cdr:nvSpPr>
      <cdr:spPr bwMode="auto">
        <a:xfrm xmlns:a="http://schemas.openxmlformats.org/drawingml/2006/main">
          <a:off x="5661025" y="2574925"/>
          <a:ext cx="1032833" cy="2635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+3SL)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9</xdr:col>
      <xdr:colOff>266700</xdr:colOff>
      <xdr:row>53</xdr:row>
      <xdr:rowOff>0</xdr:rowOff>
    </xdr:from>
    <xdr:to>
      <xdr:col>16</xdr:col>
      <xdr:colOff>600075</xdr:colOff>
      <xdr:row>53</xdr:row>
      <xdr:rowOff>0</xdr:rowOff>
    </xdr:to>
    <xdr:graphicFrame macro="">
      <xdr:nvGraphicFramePr>
        <xdr:cNvPr id="2" name="Γράφημα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209550</xdr:colOff>
      <xdr:row>53</xdr:row>
      <xdr:rowOff>0</xdr:rowOff>
    </xdr:from>
    <xdr:to>
      <xdr:col>16</xdr:col>
      <xdr:colOff>590550</xdr:colOff>
      <xdr:row>53</xdr:row>
      <xdr:rowOff>0</xdr:rowOff>
    </xdr:to>
    <xdr:graphicFrame macro="">
      <xdr:nvGraphicFramePr>
        <xdr:cNvPr id="3" name="Γράφημα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590550</xdr:colOff>
      <xdr:row>10</xdr:row>
      <xdr:rowOff>19050</xdr:rowOff>
    </xdr:from>
    <xdr:to>
      <xdr:col>22</xdr:col>
      <xdr:colOff>590550</xdr:colOff>
      <xdr:row>32</xdr:row>
      <xdr:rowOff>142875</xdr:rowOff>
    </xdr:to>
    <xdr:graphicFrame macro="">
      <xdr:nvGraphicFramePr>
        <xdr:cNvPr id="4" name="Γράφημα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0.09848</cdr:x>
      <cdr:y>0.06494</cdr:y>
    </cdr:from>
    <cdr:to>
      <cdr:x>0.94978</cdr:x>
      <cdr:y>0.26332</cdr:y>
    </cdr:to>
    <cdr:sp macro="" textlink="">
      <cdr:nvSpPr>
        <cdr:cNvPr id="133121" name="AutoShape 1"/>
        <cdr:cNvSpPr>
          <a:spLocks xmlns:a="http://schemas.openxmlformats.org/drawingml/2006/main"/>
        </cdr:cNvSpPr>
      </cdr:nvSpPr>
      <cdr:spPr bwMode="auto">
        <a:xfrm xmlns:a="http://schemas.openxmlformats.org/drawingml/2006/main">
          <a:off x="470300" y="50800"/>
          <a:ext cx="4038124" cy="145504"/>
        </a:xfrm>
        <a:prstGeom xmlns:a="http://schemas.openxmlformats.org/drawingml/2006/main" prst="callout1">
          <a:avLst>
            <a:gd name="adj1" fmla="val 117444"/>
            <a:gd name="adj2" fmla="val 96917"/>
            <a:gd name="adj3" fmla="val 117444"/>
            <a:gd name="adj4" fmla="val -5653"/>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el-GR" sz="200" b="1" i="0" u="none" strike="noStrike" baseline="0">
              <a:solidFill>
                <a:srgbClr val="000000"/>
              </a:solidFill>
              <a:latin typeface="Arial"/>
              <a:cs typeface="Arial"/>
            </a:rPr>
            <a:t>Διάγραμμα ελέγχου τάσεως προσδιορισμού οξύτητας ελαίων από  0.2% έως 1.5 %</a:t>
          </a:r>
        </a:p>
      </cdr:txBody>
    </cdr:sp>
  </cdr:relSizeAnchor>
  <cdr:relSizeAnchor xmlns:cdr="http://schemas.openxmlformats.org/drawingml/2006/chartDrawing">
    <cdr:from>
      <cdr:x>0.024</cdr:x>
      <cdr:y>0.06494</cdr:y>
    </cdr:from>
    <cdr:to>
      <cdr:x>0.03748</cdr:x>
      <cdr:y>0.29443</cdr:y>
    </cdr:to>
    <cdr:sp macro="" textlink="">
      <cdr:nvSpPr>
        <cdr:cNvPr id="133122" name="AutoShape 2"/>
        <cdr:cNvSpPr>
          <a:spLocks xmlns:a="http://schemas.openxmlformats.org/drawingml/2006/main"/>
        </cdr:cNvSpPr>
      </cdr:nvSpPr>
      <cdr:spPr bwMode="auto">
        <a:xfrm xmlns:a="http://schemas.openxmlformats.org/drawingml/2006/main">
          <a:off x="117037" y="50800"/>
          <a:ext cx="63913" cy="168319"/>
        </a:xfrm>
        <a:prstGeom xmlns:a="http://schemas.openxmlformats.org/drawingml/2006/main" prst="borderCallout1">
          <a:avLst>
            <a:gd name="adj1" fmla="val 22657"/>
            <a:gd name="adj2" fmla="val -42120"/>
            <a:gd name="adj3" fmla="val 77551"/>
            <a:gd name="adj4" fmla="val -42125"/>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18288" tIns="18288" rIns="18288" bIns="18288" anchor="ctr" upright="1"/>
        <a:lstStyle xmlns:a="http://schemas.openxmlformats.org/drawingml/2006/main"/>
        <a:p xmlns:a="http://schemas.openxmlformats.org/drawingml/2006/main">
          <a:pPr algn="ctr" rtl="0">
            <a:defRPr sz="1000"/>
          </a:pPr>
          <a:r>
            <a:rPr lang="el-GR" sz="150" b="1" i="0" u="none" strike="noStrike" baseline="0">
              <a:solidFill>
                <a:srgbClr val="000000"/>
              </a:solidFill>
              <a:latin typeface="Arial"/>
              <a:cs typeface="Arial"/>
            </a:rPr>
            <a:t>Διαφορά</a:t>
          </a:r>
        </a:p>
      </cdr:txBody>
    </cdr:sp>
  </cdr:relSizeAnchor>
  <cdr:relSizeAnchor xmlns:cdr="http://schemas.openxmlformats.org/drawingml/2006/chartDrawing">
    <cdr:from>
      <cdr:x>0.90054</cdr:x>
      <cdr:y>0.44388</cdr:y>
    </cdr:from>
    <cdr:to>
      <cdr:x>0.976</cdr:x>
      <cdr:y>0.47477</cdr:y>
    </cdr:to>
    <cdr:sp macro="" textlink="">
      <cdr:nvSpPr>
        <cdr:cNvPr id="133123" name="Text Box 3"/>
        <cdr:cNvSpPr txBox="1">
          <a:spLocks xmlns:a="http://schemas.openxmlformats.org/drawingml/2006/main" noChangeArrowheads="1"/>
        </cdr:cNvSpPr>
      </cdr:nvSpPr>
      <cdr:spPr bwMode="auto">
        <a:xfrm xmlns:a="http://schemas.openxmlformats.org/drawingml/2006/main">
          <a:off x="4274852" y="328725"/>
          <a:ext cx="357911" cy="226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l-GR" sz="150" b="1" i="0" u="none" strike="noStrike" baseline="0">
              <a:solidFill>
                <a:srgbClr val="000000"/>
              </a:solidFill>
              <a:latin typeface="Arial"/>
              <a:cs typeface="Arial"/>
            </a:rPr>
            <a:t>S</a:t>
          </a:r>
          <a:r>
            <a:rPr lang="el-GR" sz="1000" b="0" i="0" u="none" strike="noStrike" baseline="0">
              <a:solidFill>
                <a:srgbClr val="000000"/>
              </a:solidFill>
              <a:latin typeface="Arial"/>
              <a:cs typeface="Arial"/>
            </a:rPr>
            <a:t>L</a:t>
          </a:r>
        </a:p>
      </cdr:txBody>
    </cdr:sp>
  </cdr:relSizeAnchor>
  <cdr:relSizeAnchor xmlns:cdr="http://schemas.openxmlformats.org/drawingml/2006/chartDrawing">
    <cdr:from>
      <cdr:x>0.89099</cdr:x>
      <cdr:y>0.33315</cdr:y>
    </cdr:from>
    <cdr:to>
      <cdr:x>0.98996</cdr:x>
      <cdr:y>0.36295</cdr:y>
    </cdr:to>
    <cdr:sp macro="" textlink="">
      <cdr:nvSpPr>
        <cdr:cNvPr id="133124" name="Text Box 4"/>
        <cdr:cNvSpPr txBox="1">
          <a:spLocks xmlns:a="http://schemas.openxmlformats.org/drawingml/2006/main" noChangeArrowheads="1"/>
        </cdr:cNvSpPr>
      </cdr:nvSpPr>
      <cdr:spPr bwMode="auto">
        <a:xfrm xmlns:a="http://schemas.openxmlformats.org/drawingml/2006/main">
          <a:off x="4229532" y="247517"/>
          <a:ext cx="469468" cy="218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l-GR" sz="150" b="1" i="0" u="none" strike="noStrike" baseline="0">
              <a:solidFill>
                <a:srgbClr val="000000"/>
              </a:solidFill>
              <a:latin typeface="Arial"/>
              <a:cs typeface="Arial"/>
            </a:rPr>
            <a:t>2.8 X S</a:t>
          </a:r>
          <a:r>
            <a:rPr lang="el-GR" sz="1000" b="0" i="0" u="none" strike="noStrike" baseline="0">
              <a:solidFill>
                <a:srgbClr val="000000"/>
              </a:solidFill>
              <a:latin typeface="Arial"/>
              <a:cs typeface="Arial"/>
            </a:rPr>
            <a:t>L</a:t>
          </a:r>
        </a:p>
      </cdr:txBody>
    </cdr:sp>
  </cdr:relSizeAnchor>
</c:userShapes>
</file>

<file path=xl/drawings/drawing3.xml><?xml version="1.0" encoding="utf-8"?>
<c:userShapes xmlns:c="http://schemas.openxmlformats.org/drawingml/2006/chart">
  <cdr:relSizeAnchor xmlns:cdr="http://schemas.openxmlformats.org/drawingml/2006/chartDrawing">
    <cdr:from>
      <cdr:x>0.03263</cdr:x>
      <cdr:y>0.77661</cdr:y>
    </cdr:from>
    <cdr:to>
      <cdr:x>0.95122</cdr:x>
      <cdr:y>0.96077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191128" y="3535860"/>
          <a:ext cx="5380997" cy="8384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blue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blue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blue points lie between the red and dotted lines, there is a trend for the analytical procedure to be out of control. </a:t>
          </a:r>
        </a:p>
      </cdr:txBody>
    </cdr:sp>
  </cdr:relSizeAnchor>
  <cdr:relSizeAnchor xmlns:cdr="http://schemas.openxmlformats.org/drawingml/2006/chartDrawing">
    <cdr:from>
      <cdr:x>0.83013</cdr:x>
      <cdr:y>0.43704</cdr:y>
    </cdr:from>
    <cdr:to>
      <cdr:x>0.99433</cdr:x>
      <cdr:y>0.49726</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366857" y="1521506"/>
          <a:ext cx="1061569" cy="20964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0.82781</cdr:x>
      <cdr:y>0.27982</cdr:y>
    </cdr:from>
    <cdr:to>
      <cdr:x>0.99323</cdr:x>
      <cdr:y>0.32968</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351847" y="974164"/>
          <a:ext cx="1069456" cy="1735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30.xml><?xml version="1.0" encoding="utf-8"?>
<c:userShapes xmlns:c="http://schemas.openxmlformats.org/drawingml/2006/chart">
  <cdr:relSizeAnchor xmlns:cdr="http://schemas.openxmlformats.org/drawingml/2006/chartDrawing">
    <cdr:from>
      <cdr:x>0.14667</cdr:x>
      <cdr:y>0.06494</cdr:y>
    </cdr:from>
    <cdr:to>
      <cdr:x>0.92954</cdr:x>
      <cdr:y>0.14477</cdr:y>
    </cdr:to>
    <cdr:sp macro="" textlink="">
      <cdr:nvSpPr>
        <cdr:cNvPr id="134145" name="AutoShape 1"/>
        <cdr:cNvSpPr>
          <a:spLocks xmlns:a="http://schemas.openxmlformats.org/drawingml/2006/main"/>
        </cdr:cNvSpPr>
      </cdr:nvSpPr>
      <cdr:spPr bwMode="auto">
        <a:xfrm xmlns:a="http://schemas.openxmlformats.org/drawingml/2006/main">
          <a:off x="705868" y="50800"/>
          <a:ext cx="3750790" cy="58553"/>
        </a:xfrm>
        <a:prstGeom xmlns:a="http://schemas.openxmlformats.org/drawingml/2006/main" prst="callout1">
          <a:avLst>
            <a:gd name="adj1" fmla="val 117444"/>
            <a:gd name="adj2" fmla="val 96917"/>
            <a:gd name="adj3" fmla="val 117444"/>
            <a:gd name="adj4" fmla="val -5653"/>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l-GR" sz="1000" b="0" i="0" u="none" strike="noStrike" baseline="0">
              <a:solidFill>
                <a:srgbClr val="000000"/>
              </a:solidFill>
              <a:latin typeface="Arial"/>
              <a:cs typeface="Arial"/>
            </a:rPr>
            <a:t>Διάγραμμα ελέγχου τάσεως προσδιορισμού οξύτητας ελαίων </a:t>
          </a:r>
        </a:p>
        <a:p xmlns:a="http://schemas.openxmlformats.org/drawingml/2006/main">
          <a:pPr algn="ctr" rtl="0">
            <a:defRPr sz="1000"/>
          </a:pPr>
          <a:r>
            <a:rPr lang="el-GR" sz="1000" b="0" i="0" u="none" strike="noStrike" baseline="0">
              <a:solidFill>
                <a:srgbClr val="000000"/>
              </a:solidFill>
              <a:latin typeface="Arial"/>
              <a:cs typeface="Arial"/>
            </a:rPr>
            <a:t>&gt; 1.5%</a:t>
          </a:r>
        </a:p>
      </cdr:txBody>
    </cdr:sp>
  </cdr:relSizeAnchor>
  <cdr:relSizeAnchor xmlns:cdr="http://schemas.openxmlformats.org/drawingml/2006/chartDrawing">
    <cdr:from>
      <cdr:x>0.0489</cdr:x>
      <cdr:y>0.06494</cdr:y>
    </cdr:from>
    <cdr:to>
      <cdr:x>0.08761</cdr:x>
      <cdr:y>0.15673</cdr:y>
    </cdr:to>
    <cdr:sp macro="" textlink="">
      <cdr:nvSpPr>
        <cdr:cNvPr id="134146" name="AutoShape 2"/>
        <cdr:cNvSpPr>
          <a:spLocks xmlns:a="http://schemas.openxmlformats.org/drawingml/2006/main"/>
        </cdr:cNvSpPr>
      </cdr:nvSpPr>
      <cdr:spPr bwMode="auto">
        <a:xfrm xmlns:a="http://schemas.openxmlformats.org/drawingml/2006/main">
          <a:off x="237459" y="50800"/>
          <a:ext cx="185485" cy="67327"/>
        </a:xfrm>
        <a:prstGeom xmlns:a="http://schemas.openxmlformats.org/drawingml/2006/main" prst="borderCallout1">
          <a:avLst>
            <a:gd name="adj1" fmla="val 22657"/>
            <a:gd name="adj2" fmla="val -42065"/>
            <a:gd name="adj3" fmla="val 77551"/>
            <a:gd name="adj4" fmla="val -141968"/>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27432" tIns="22860" rIns="27432" bIns="22860" anchor="ctr" upright="1"/>
        <a:lstStyle xmlns:a="http://schemas.openxmlformats.org/drawingml/2006/main"/>
        <a:p xmlns:a="http://schemas.openxmlformats.org/drawingml/2006/main">
          <a:pPr algn="ctr" rtl="0">
            <a:defRPr sz="1000"/>
          </a:pPr>
          <a:r>
            <a:rPr lang="el-GR" sz="1000" b="0" i="0" u="none" strike="noStrike" baseline="0">
              <a:solidFill>
                <a:srgbClr val="000000"/>
              </a:solidFill>
              <a:latin typeface="Arial"/>
              <a:cs typeface="Arial"/>
            </a:rPr>
            <a:t>Διαφορά</a:t>
          </a:r>
        </a:p>
      </cdr:txBody>
    </cdr:sp>
  </cdr:relSizeAnchor>
  <cdr:relSizeAnchor xmlns:cdr="http://schemas.openxmlformats.org/drawingml/2006/chartDrawing">
    <cdr:from>
      <cdr:x>0.88225</cdr:x>
      <cdr:y>0.22613</cdr:y>
    </cdr:from>
    <cdr:to>
      <cdr:x>0.93591</cdr:x>
      <cdr:y>0.23613</cdr:y>
    </cdr:to>
    <cdr:sp macro="" textlink="">
      <cdr:nvSpPr>
        <cdr:cNvPr id="134147" name="Text Box 3"/>
        <cdr:cNvSpPr txBox="1">
          <a:spLocks xmlns:a="http://schemas.openxmlformats.org/drawingml/2006/main" noChangeArrowheads="1"/>
        </cdr:cNvSpPr>
      </cdr:nvSpPr>
      <cdr:spPr bwMode="auto">
        <a:xfrm xmlns:a="http://schemas.openxmlformats.org/drawingml/2006/main">
          <a:off x="4230084" y="169022"/>
          <a:ext cx="257097" cy="73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l-GR" sz="1000" b="0" i="0" u="none" strike="noStrike" baseline="0">
              <a:solidFill>
                <a:srgbClr val="000000"/>
              </a:solidFill>
              <a:latin typeface="Arial"/>
              <a:cs typeface="Arial"/>
            </a:rPr>
            <a:t>SL</a:t>
          </a:r>
        </a:p>
      </cdr:txBody>
    </cdr:sp>
  </cdr:relSizeAnchor>
  <cdr:relSizeAnchor xmlns:cdr="http://schemas.openxmlformats.org/drawingml/2006/chartDrawing">
    <cdr:from>
      <cdr:x>0.87808</cdr:x>
      <cdr:y>0.16892</cdr:y>
    </cdr:from>
    <cdr:to>
      <cdr:x>0.98957</cdr:x>
      <cdr:y>0.1811</cdr:y>
    </cdr:to>
    <cdr:sp macro="" textlink="">
      <cdr:nvSpPr>
        <cdr:cNvPr id="134148" name="Text Box 4"/>
        <cdr:cNvSpPr txBox="1">
          <a:spLocks xmlns:a="http://schemas.openxmlformats.org/drawingml/2006/main" noChangeArrowheads="1"/>
        </cdr:cNvSpPr>
      </cdr:nvSpPr>
      <cdr:spPr bwMode="auto">
        <a:xfrm xmlns:a="http://schemas.openxmlformats.org/drawingml/2006/main">
          <a:off x="4210127" y="127062"/>
          <a:ext cx="534150" cy="89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l-GR" sz="1000" b="0" i="0" u="none" strike="noStrike" baseline="0">
              <a:solidFill>
                <a:srgbClr val="000000"/>
              </a:solidFill>
              <a:latin typeface="Arial"/>
              <a:cs typeface="Arial"/>
            </a:rPr>
            <a:t>2.8 X SL</a:t>
          </a:r>
        </a:p>
      </cdr:txBody>
    </cdr:sp>
  </cdr:relSizeAnchor>
</c:userShapes>
</file>

<file path=xl/drawings/drawing31.xml><?xml version="1.0" encoding="utf-8"?>
<c:userShapes xmlns:c="http://schemas.openxmlformats.org/drawingml/2006/chart">
  <cdr:relSizeAnchor xmlns:cdr="http://schemas.openxmlformats.org/drawingml/2006/chartDrawing">
    <cdr:from>
      <cdr:x>0.03081</cdr:x>
      <cdr:y>0.6722</cdr:y>
    </cdr:from>
    <cdr:to>
      <cdr:x>0.97959</cdr:x>
      <cdr:y>0.97124</cdr:y>
    </cdr:to>
    <cdr:sp macro="" textlink="">
      <cdr:nvSpPr>
        <cdr:cNvPr id="135169" name="Text Box 1"/>
        <cdr:cNvSpPr txBox="1">
          <a:spLocks xmlns:a="http://schemas.openxmlformats.org/drawingml/2006/main" noChangeArrowheads="1"/>
        </cdr:cNvSpPr>
      </cdr:nvSpPr>
      <cdr:spPr bwMode="auto">
        <a:xfrm xmlns:a="http://schemas.openxmlformats.org/drawingml/2006/main">
          <a:off x="206593" y="2785166"/>
          <a:ext cx="6362140" cy="123903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Criteria</a:t>
          </a:r>
          <a:r>
            <a:rPr lang="el-GR" sz="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a:t>
          </a: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rtl="0">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1.</a:t>
          </a:r>
          <a:r>
            <a:rPr lang="en-US" sz="800" b="0" i="0" u="none" strike="noStrike" baseline="0">
              <a:solidFill>
                <a:schemeClr val="tx1"/>
              </a:solidFill>
              <a:latin typeface="Verdana" panose="020B0604030504040204" pitchFamily="34" charset="0"/>
              <a:ea typeface="Verdana" panose="020B0604030504040204" pitchFamily="34" charset="0"/>
              <a:cs typeface="Verdana" panose="020B0604030504040204" pitchFamily="34" charset="0"/>
            </a:rPr>
            <a:t>If a violet point (defect) is &gt; -6.0, the analytical procedure is out of control. </a:t>
          </a:r>
          <a:r>
            <a:rPr lang="el-GR" sz="800" b="0" i="0" u="none" strike="noStrike" baseline="0">
              <a:solidFill>
                <a:schemeClr val="tx1"/>
              </a:solidFill>
              <a:latin typeface="Verdana" panose="020B0604030504040204" pitchFamily="34" charset="0"/>
              <a:ea typeface="Verdana" panose="020B0604030504040204" pitchFamily="34" charset="0"/>
              <a:cs typeface="Verdana" panose="020B0604030504040204" pitchFamily="34" charset="0"/>
            </a:rPr>
            <a:t> </a:t>
          </a:r>
          <a:endParaRPr lang="en-US" sz="800" b="0" i="0" u="none" strike="noStrike" baseline="0">
            <a:solidFill>
              <a:schemeClr val="tx1"/>
            </a:solidFill>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rtl="0">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2.</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If a violet point is above or under the red line, the analytical procedure is out of control. </a:t>
          </a: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rtl="0">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3.</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If 2 consecutive violet points (defect) lie between red and dotted lines, the analytical procedure is out of control. </a:t>
          </a: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rtl="0">
            <a:lnSpc>
              <a:spcPts val="8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4.</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If 10 consecutive violet points (defect) lie in the same side between the green and dotted lines, the analytical procedure is out of control</a:t>
          </a: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a:t>
          </a:r>
        </a:p>
        <a:p xmlns:a="http://schemas.openxmlformats.org/drawingml/2006/main">
          <a:pPr algn="l" rtl="0">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5.</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If 7 consecutive violet points (defect) lie in the same side between the green and dotted lines, there is a trend for the analytical procedure to be out of control</a:t>
          </a: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pPr algn="l" rtl="0">
            <a:lnSpc>
              <a:spcPts val="800"/>
            </a:lnSpc>
            <a:defRPr sz="1000"/>
          </a:pPr>
          <a:r>
            <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6.</a:t>
          </a:r>
          <a:r>
            <a:rPr lang="en-US"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If one from 20 consecutive violet points lie between the dotted and red lines, the analytical procedure is within control.</a:t>
          </a:r>
          <a:endParaRPr lang="el-GR" sz="8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0.34283</cdr:x>
      <cdr:y>0.32721</cdr:y>
    </cdr:from>
    <cdr:to>
      <cdr:x>0.51428</cdr:x>
      <cdr:y>0.375</cdr:y>
    </cdr:to>
    <cdr:sp macro="" textlink="">
      <cdr:nvSpPr>
        <cdr:cNvPr id="135171" name="Text Box 3"/>
        <cdr:cNvSpPr txBox="1">
          <a:spLocks xmlns:a="http://schemas.openxmlformats.org/drawingml/2006/main" noChangeArrowheads="1"/>
        </cdr:cNvSpPr>
      </cdr:nvSpPr>
      <cdr:spPr bwMode="auto">
        <a:xfrm xmlns:a="http://schemas.openxmlformats.org/drawingml/2006/main">
          <a:off x="2298875" y="1496019"/>
          <a:ext cx="1149675" cy="21848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-(Me) DEFECT</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0.81013</cdr:x>
      <cdr:y>0.23403</cdr:y>
    </cdr:from>
    <cdr:to>
      <cdr:x>0.98158</cdr:x>
      <cdr:y>0.28181</cdr:y>
    </cdr:to>
    <cdr:sp macro="" textlink="">
      <cdr:nvSpPr>
        <cdr:cNvPr id="5" name="Text Box 3">
          <a:extLst xmlns:a="http://schemas.openxmlformats.org/drawingml/2006/main">
            <a:ext uri="{FF2B5EF4-FFF2-40B4-BE49-F238E27FC236}">
              <a16:creationId xmlns:a16="http://schemas.microsoft.com/office/drawing/2014/main" id="{C1BC28F4-667A-4871-B201-EF5F18BCF1C0}"/>
            </a:ext>
          </a:extLst>
        </cdr:cNvPr>
        <cdr:cNvSpPr txBox="1">
          <a:spLocks xmlns:a="http://schemas.openxmlformats.org/drawingml/2006/main" noChangeArrowheads="1"/>
        </cdr:cNvSpPr>
      </cdr:nvSpPr>
      <cdr:spPr bwMode="auto">
        <a:xfrm xmlns:a="http://schemas.openxmlformats.org/drawingml/2006/main">
          <a:off x="5432425" y="1069975"/>
          <a:ext cx="1149675" cy="21848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-(TMe+3SL)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0.80729</cdr:x>
      <cdr:y>0.27153</cdr:y>
    </cdr:from>
    <cdr:to>
      <cdr:x>0.97874</cdr:x>
      <cdr:y>0.31931</cdr:y>
    </cdr:to>
    <cdr:sp macro="" textlink="">
      <cdr:nvSpPr>
        <cdr:cNvPr id="6" name="Text Box 3">
          <a:extLst xmlns:a="http://schemas.openxmlformats.org/drawingml/2006/main">
            <a:ext uri="{FF2B5EF4-FFF2-40B4-BE49-F238E27FC236}">
              <a16:creationId xmlns:a16="http://schemas.microsoft.com/office/drawing/2014/main" id="{E449018F-4C46-4D42-9D2E-39E5312A28F5}"/>
            </a:ext>
          </a:extLst>
        </cdr:cNvPr>
        <cdr:cNvSpPr txBox="1">
          <a:spLocks xmlns:a="http://schemas.openxmlformats.org/drawingml/2006/main" noChangeArrowheads="1"/>
        </cdr:cNvSpPr>
      </cdr:nvSpPr>
      <cdr:spPr bwMode="auto">
        <a:xfrm xmlns:a="http://schemas.openxmlformats.org/drawingml/2006/main">
          <a:off x="5413375" y="1241425"/>
          <a:ext cx="1149675" cy="21848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-(TMe+2SL)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0.81155</cdr:x>
      <cdr:y>0.42778</cdr:y>
    </cdr:from>
    <cdr:to>
      <cdr:x>0.983</cdr:x>
      <cdr:y>0.47556</cdr:y>
    </cdr:to>
    <cdr:sp macro="" textlink="">
      <cdr:nvSpPr>
        <cdr:cNvPr id="7" name="Text Box 3">
          <a:extLst xmlns:a="http://schemas.openxmlformats.org/drawingml/2006/main">
            <a:ext uri="{FF2B5EF4-FFF2-40B4-BE49-F238E27FC236}">
              <a16:creationId xmlns:a16="http://schemas.microsoft.com/office/drawing/2014/main" id="{02110466-59C9-4EE1-8894-D448E2DBDA95}"/>
            </a:ext>
          </a:extLst>
        </cdr:cNvPr>
        <cdr:cNvSpPr txBox="1">
          <a:spLocks xmlns:a="http://schemas.openxmlformats.org/drawingml/2006/main" noChangeArrowheads="1"/>
        </cdr:cNvSpPr>
      </cdr:nvSpPr>
      <cdr:spPr bwMode="auto">
        <a:xfrm xmlns:a="http://schemas.openxmlformats.org/drawingml/2006/main">
          <a:off x="5441950" y="1955800"/>
          <a:ext cx="1149675" cy="21848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-(TMe-2SL)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0.80729</cdr:x>
      <cdr:y>0.46319</cdr:y>
    </cdr:from>
    <cdr:to>
      <cdr:x>0.97874</cdr:x>
      <cdr:y>0.51098</cdr:y>
    </cdr:to>
    <cdr:sp macro="" textlink="">
      <cdr:nvSpPr>
        <cdr:cNvPr id="8" name="Text Box 3">
          <a:extLst xmlns:a="http://schemas.openxmlformats.org/drawingml/2006/main">
            <a:ext uri="{FF2B5EF4-FFF2-40B4-BE49-F238E27FC236}">
              <a16:creationId xmlns:a16="http://schemas.microsoft.com/office/drawing/2014/main" id="{860604BB-2CD3-476B-B550-5C636BF7FADE}"/>
            </a:ext>
          </a:extLst>
        </cdr:cNvPr>
        <cdr:cNvSpPr txBox="1">
          <a:spLocks xmlns:a="http://schemas.openxmlformats.org/drawingml/2006/main" noChangeArrowheads="1"/>
        </cdr:cNvSpPr>
      </cdr:nvSpPr>
      <cdr:spPr bwMode="auto">
        <a:xfrm xmlns:a="http://schemas.openxmlformats.org/drawingml/2006/main">
          <a:off x="5413375" y="2117725"/>
          <a:ext cx="1149675" cy="21848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-(TMe-3SL)</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dr:relSizeAnchor xmlns:cdr="http://schemas.openxmlformats.org/drawingml/2006/chartDrawing">
    <cdr:from>
      <cdr:x>0.80445</cdr:x>
      <cdr:y>0.34653</cdr:y>
    </cdr:from>
    <cdr:to>
      <cdr:x>0.9759</cdr:x>
      <cdr:y>0.39431</cdr:y>
    </cdr:to>
    <cdr:sp macro="" textlink="">
      <cdr:nvSpPr>
        <cdr:cNvPr id="10" name="Text Box 3">
          <a:extLst xmlns:a="http://schemas.openxmlformats.org/drawingml/2006/main">
            <a:ext uri="{FF2B5EF4-FFF2-40B4-BE49-F238E27FC236}">
              <a16:creationId xmlns:a16="http://schemas.microsoft.com/office/drawing/2014/main" id="{392A933E-26E9-45B7-B962-F1A9D791E3AA}"/>
            </a:ext>
          </a:extLst>
        </cdr:cNvPr>
        <cdr:cNvSpPr txBox="1">
          <a:spLocks xmlns:a="http://schemas.openxmlformats.org/drawingml/2006/main" noChangeArrowheads="1"/>
        </cdr:cNvSpPr>
      </cdr:nvSpPr>
      <cdr:spPr bwMode="auto">
        <a:xfrm xmlns:a="http://schemas.openxmlformats.org/drawingml/2006/main">
          <a:off x="5394325" y="1584325"/>
          <a:ext cx="1149675" cy="21848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DEFECT</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userShapes>
</file>

<file path=xl/drawings/drawing32.xml><?xml version="1.0" encoding="utf-8"?>
<xdr:wsDr xmlns:xdr="http://schemas.openxmlformats.org/drawingml/2006/spreadsheetDrawing" xmlns:a="http://schemas.openxmlformats.org/drawingml/2006/main">
  <xdr:twoCellAnchor>
    <xdr:from>
      <xdr:col>10</xdr:col>
      <xdr:colOff>266700</xdr:colOff>
      <xdr:row>53</xdr:row>
      <xdr:rowOff>0</xdr:rowOff>
    </xdr:from>
    <xdr:to>
      <xdr:col>17</xdr:col>
      <xdr:colOff>600075</xdr:colOff>
      <xdr:row>53</xdr:row>
      <xdr:rowOff>0</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209550</xdr:colOff>
      <xdr:row>53</xdr:row>
      <xdr:rowOff>0</xdr:rowOff>
    </xdr:from>
    <xdr:to>
      <xdr:col>17</xdr:col>
      <xdr:colOff>590550</xdr:colOff>
      <xdr:row>53</xdr:row>
      <xdr:rowOff>0</xdr:rowOff>
    </xdr:to>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581024</xdr:colOff>
      <xdr:row>9</xdr:row>
      <xdr:rowOff>381001</xdr:rowOff>
    </xdr:from>
    <xdr:to>
      <xdr:col>26</xdr:col>
      <xdr:colOff>276225</xdr:colOff>
      <xdr:row>36</xdr:row>
      <xdr:rowOff>19050</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0.10034</cdr:x>
      <cdr:y>0.06494</cdr:y>
    </cdr:from>
    <cdr:to>
      <cdr:x>0.94885</cdr:x>
      <cdr:y>0.26332</cdr:y>
    </cdr:to>
    <cdr:sp macro="" textlink="">
      <cdr:nvSpPr>
        <cdr:cNvPr id="167937" name="AutoShape 1"/>
        <cdr:cNvSpPr>
          <a:spLocks xmlns:a="http://schemas.openxmlformats.org/drawingml/2006/main"/>
        </cdr:cNvSpPr>
      </cdr:nvSpPr>
      <cdr:spPr bwMode="auto">
        <a:xfrm xmlns:a="http://schemas.openxmlformats.org/drawingml/2006/main">
          <a:off x="457172" y="50800"/>
          <a:ext cx="3838944" cy="145504"/>
        </a:xfrm>
        <a:prstGeom xmlns:a="http://schemas.openxmlformats.org/drawingml/2006/main" prst="callout1">
          <a:avLst>
            <a:gd name="adj1" fmla="val 117444"/>
            <a:gd name="adj2" fmla="val 96917"/>
            <a:gd name="adj3" fmla="val 117444"/>
            <a:gd name="adj4" fmla="val -5653"/>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el-GR" sz="200" b="1" i="0" strike="noStrike">
              <a:solidFill>
                <a:srgbClr val="000000"/>
              </a:solidFill>
              <a:latin typeface="Arial"/>
              <a:cs typeface="Arial"/>
            </a:rPr>
            <a:t>Διάγραμμα ελέγχου τάσεως προσδιορισμού οξύτητας ελαίων από  0.2% έως 1.5 %</a:t>
          </a:r>
        </a:p>
      </cdr:txBody>
    </cdr:sp>
  </cdr:relSizeAnchor>
  <cdr:relSizeAnchor xmlns:cdr="http://schemas.openxmlformats.org/drawingml/2006/chartDrawing">
    <cdr:from>
      <cdr:x>0.02497</cdr:x>
      <cdr:y>0.06494</cdr:y>
    </cdr:from>
    <cdr:to>
      <cdr:x>0.03867</cdr:x>
      <cdr:y>0.29443</cdr:y>
    </cdr:to>
    <cdr:sp macro="" textlink="">
      <cdr:nvSpPr>
        <cdr:cNvPr id="167938" name="AutoShape 2"/>
        <cdr:cNvSpPr>
          <a:spLocks xmlns:a="http://schemas.openxmlformats.org/drawingml/2006/main"/>
        </cdr:cNvSpPr>
      </cdr:nvSpPr>
      <cdr:spPr bwMode="auto">
        <a:xfrm xmlns:a="http://schemas.openxmlformats.org/drawingml/2006/main">
          <a:off x="116130" y="50800"/>
          <a:ext cx="62007" cy="168319"/>
        </a:xfrm>
        <a:prstGeom xmlns:a="http://schemas.openxmlformats.org/drawingml/2006/main" prst="borderCallout1">
          <a:avLst>
            <a:gd name="adj1" fmla="val 22657"/>
            <a:gd name="adj2" fmla="val -42120"/>
            <a:gd name="adj3" fmla="val 77551"/>
            <a:gd name="adj4" fmla="val -42125"/>
          </a:avLst>
        </a:prstGeom>
        <a:solidFill xmlns:a="http://schemas.openxmlformats.org/drawingml/2006/main">
          <a:srgbClr val="FFFFFF"/>
        </a:solidFill>
        <a:ln xmlns:a="http://schemas.openxmlformats.org/drawingml/2006/main" w="9525">
          <a:noFill/>
          <a:miter lim="800000"/>
          <a:headEnd/>
          <a:tailEnd/>
        </a:ln>
        <a:effectLst xmlns:a="http://schemas.openxmlformats.org/drawingml/2006/main"/>
      </cdr:spPr>
      <cdr:txBody>
        <a:bodyPr xmlns:a="http://schemas.openxmlformats.org/drawingml/2006/main" vertOverflow="clip" vert="vert270" wrap="square" lIns="18288" tIns="18288" rIns="18288" bIns="18288" anchor="ctr" upright="1"/>
        <a:lstStyle xmlns:a="http://schemas.openxmlformats.org/drawingml/2006/main"/>
        <a:p xmlns:a="http://schemas.openxmlformats.org/drawingml/2006/main">
          <a:pPr algn="ctr" rtl="0">
            <a:defRPr sz="1000"/>
          </a:pPr>
          <a:r>
            <a:rPr lang="el-GR" sz="150" b="1" i="0" strike="noStrike">
              <a:solidFill>
                <a:srgbClr val="000000"/>
              </a:solidFill>
              <a:latin typeface="Arial"/>
              <a:cs typeface="Arial"/>
            </a:rPr>
            <a:t>Διαφορά</a:t>
          </a:r>
        </a:p>
      </cdr:txBody>
    </cdr:sp>
  </cdr:relSizeAnchor>
  <cdr:relSizeAnchor xmlns:cdr="http://schemas.openxmlformats.org/drawingml/2006/chartDrawing">
    <cdr:from>
      <cdr:x>0.89868</cdr:x>
      <cdr:y>0.44388</cdr:y>
    </cdr:from>
    <cdr:to>
      <cdr:x>0.97528</cdr:x>
      <cdr:y>0.47477</cdr:y>
    </cdr:to>
    <cdr:sp macro="" textlink="">
      <cdr:nvSpPr>
        <cdr:cNvPr id="167939" name="Text Box 3"/>
        <cdr:cNvSpPr txBox="1">
          <a:spLocks xmlns:a="http://schemas.openxmlformats.org/drawingml/2006/main" noChangeArrowheads="1"/>
        </cdr:cNvSpPr>
      </cdr:nvSpPr>
      <cdr:spPr bwMode="auto">
        <a:xfrm xmlns:a="http://schemas.openxmlformats.org/drawingml/2006/main">
          <a:off x="4069124" y="328725"/>
          <a:ext cx="346579" cy="226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sz="150" b="1" i="0" strike="noStrike">
              <a:solidFill>
                <a:srgbClr val="000000"/>
              </a:solidFill>
              <a:latin typeface="Arial"/>
              <a:cs typeface="Arial"/>
            </a:rPr>
            <a:t>S</a:t>
          </a:r>
          <a:r>
            <a:rPr lang="en-US" sz="1000" b="0" i="0" strike="noStrike">
              <a:solidFill>
                <a:srgbClr val="000000"/>
              </a:solidFill>
              <a:latin typeface="Arial"/>
              <a:cs typeface="Arial"/>
            </a:rPr>
            <a:t>L</a:t>
          </a:r>
        </a:p>
      </cdr:txBody>
    </cdr:sp>
  </cdr:relSizeAnchor>
  <cdr:relSizeAnchor xmlns:cdr="http://schemas.openxmlformats.org/drawingml/2006/chartDrawing">
    <cdr:from>
      <cdr:x>0.88913</cdr:x>
      <cdr:y>0.33337</cdr:y>
    </cdr:from>
    <cdr:to>
      <cdr:x>0.98947</cdr:x>
      <cdr:y>0.36274</cdr:y>
    </cdr:to>
    <cdr:sp macro="" textlink="">
      <cdr:nvSpPr>
        <cdr:cNvPr id="167940" name="Text Box 4"/>
        <cdr:cNvSpPr txBox="1">
          <a:spLocks xmlns:a="http://schemas.openxmlformats.org/drawingml/2006/main" noChangeArrowheads="1"/>
        </cdr:cNvSpPr>
      </cdr:nvSpPr>
      <cdr:spPr bwMode="auto">
        <a:xfrm xmlns:a="http://schemas.openxmlformats.org/drawingml/2006/main">
          <a:off x="4025940" y="247677"/>
          <a:ext cx="453985" cy="2153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sz="150" b="1" i="0" strike="noStrike">
              <a:solidFill>
                <a:srgbClr val="000000"/>
              </a:solidFill>
              <a:latin typeface="Arial"/>
              <a:cs typeface="Arial"/>
            </a:rPr>
            <a:t>2.8 X S</a:t>
          </a:r>
          <a:r>
            <a:rPr lang="en-US" sz="1000" b="0" i="0" strike="noStrike">
              <a:solidFill>
                <a:srgbClr val="000000"/>
              </a:solidFill>
              <a:latin typeface="Arial"/>
              <a:cs typeface="Arial"/>
            </a:rPr>
            <a:t>L</a:t>
          </a:r>
        </a:p>
      </cdr:txBody>
    </cdr:sp>
  </cdr:relSizeAnchor>
</c:userShapes>
</file>

<file path=xl/drawings/drawing34.xml><?xml version="1.0" encoding="utf-8"?>
<c:userShapes xmlns:c="http://schemas.openxmlformats.org/drawingml/2006/chart">
  <cdr:relSizeAnchor xmlns:cdr="http://schemas.openxmlformats.org/drawingml/2006/chartDrawing">
    <cdr:from>
      <cdr:x>0.15191</cdr:x>
      <cdr:y>0.06494</cdr:y>
    </cdr:from>
    <cdr:to>
      <cdr:x>0.92985</cdr:x>
      <cdr:y>0.14477</cdr:y>
    </cdr:to>
    <cdr:sp macro="" textlink="">
      <cdr:nvSpPr>
        <cdr:cNvPr id="168961" name="AutoShape 1"/>
        <cdr:cNvSpPr>
          <a:spLocks xmlns:a="http://schemas.openxmlformats.org/drawingml/2006/main"/>
        </cdr:cNvSpPr>
      </cdr:nvSpPr>
      <cdr:spPr bwMode="auto">
        <a:xfrm xmlns:a="http://schemas.openxmlformats.org/drawingml/2006/main">
          <a:off x="697690" y="50800"/>
          <a:ext cx="3556778" cy="58553"/>
        </a:xfrm>
        <a:prstGeom xmlns:a="http://schemas.openxmlformats.org/drawingml/2006/main" prst="callout1">
          <a:avLst>
            <a:gd name="adj1" fmla="val 117444"/>
            <a:gd name="adj2" fmla="val 96917"/>
            <a:gd name="adj3" fmla="val 117444"/>
            <a:gd name="adj4" fmla="val -5653"/>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l-GR" sz="1000" b="0" i="0" strike="noStrike">
              <a:solidFill>
                <a:srgbClr val="000000"/>
              </a:solidFill>
              <a:latin typeface="Arial"/>
              <a:cs typeface="Arial"/>
            </a:rPr>
            <a:t>Διάγραμμα ελέγχου τάσεως προσδιορισμού οξύτητας ελαίων </a:t>
          </a:r>
        </a:p>
        <a:p xmlns:a="http://schemas.openxmlformats.org/drawingml/2006/main">
          <a:pPr algn="ctr" rtl="0">
            <a:defRPr sz="1000"/>
          </a:pPr>
          <a:r>
            <a:rPr lang="el-GR" sz="1000" b="0" i="0" strike="noStrike">
              <a:solidFill>
                <a:srgbClr val="000000"/>
              </a:solidFill>
              <a:latin typeface="Arial"/>
              <a:cs typeface="Arial"/>
            </a:rPr>
            <a:t>&gt; 1.5%</a:t>
          </a:r>
        </a:p>
      </cdr:txBody>
    </cdr:sp>
  </cdr:relSizeAnchor>
  <cdr:relSizeAnchor xmlns:cdr="http://schemas.openxmlformats.org/drawingml/2006/chartDrawing">
    <cdr:from>
      <cdr:x>0.0513</cdr:x>
      <cdr:y>0.06494</cdr:y>
    </cdr:from>
    <cdr:to>
      <cdr:x>0.09218</cdr:x>
      <cdr:y>0.15673</cdr:y>
    </cdr:to>
    <cdr:sp macro="" textlink="">
      <cdr:nvSpPr>
        <cdr:cNvPr id="168962" name="AutoShape 2"/>
        <cdr:cNvSpPr>
          <a:spLocks xmlns:a="http://schemas.openxmlformats.org/drawingml/2006/main"/>
        </cdr:cNvSpPr>
      </cdr:nvSpPr>
      <cdr:spPr bwMode="auto">
        <a:xfrm xmlns:a="http://schemas.openxmlformats.org/drawingml/2006/main">
          <a:off x="237704" y="50800"/>
          <a:ext cx="186905" cy="67327"/>
        </a:xfrm>
        <a:prstGeom xmlns:a="http://schemas.openxmlformats.org/drawingml/2006/main" prst="borderCallout1">
          <a:avLst>
            <a:gd name="adj1" fmla="val 22657"/>
            <a:gd name="adj2" fmla="val -42065"/>
            <a:gd name="adj3" fmla="val 77551"/>
            <a:gd name="adj4" fmla="val -141968"/>
          </a:avLst>
        </a:prstGeom>
        <a:solidFill xmlns:a="http://schemas.openxmlformats.org/drawingml/2006/main">
          <a:srgbClr val="FFFFFF"/>
        </a:solidFill>
        <a:ln xmlns:a="http://schemas.openxmlformats.org/drawingml/2006/main" w="9525">
          <a:noFill/>
          <a:miter lim="800000"/>
          <a:headEnd/>
          <a:tailEnd/>
        </a:ln>
        <a:effectLst xmlns:a="http://schemas.openxmlformats.org/drawingml/2006/main"/>
      </cdr:spPr>
      <cdr:txBody>
        <a:bodyPr xmlns:a="http://schemas.openxmlformats.org/drawingml/2006/main" vertOverflow="clip" vert="vert270" wrap="square" lIns="27432" tIns="22860" rIns="27432" bIns="22860" anchor="ctr" upright="1"/>
        <a:lstStyle xmlns:a="http://schemas.openxmlformats.org/drawingml/2006/main"/>
        <a:p xmlns:a="http://schemas.openxmlformats.org/drawingml/2006/main">
          <a:pPr algn="ctr" rtl="0">
            <a:defRPr sz="1000"/>
          </a:pPr>
          <a:r>
            <a:rPr lang="el-GR" sz="1000" b="0" i="0" strike="noStrike">
              <a:solidFill>
                <a:srgbClr val="000000"/>
              </a:solidFill>
              <a:latin typeface="Arial"/>
              <a:cs typeface="Arial"/>
            </a:rPr>
            <a:t>Διαφορά</a:t>
          </a:r>
        </a:p>
      </cdr:txBody>
    </cdr:sp>
  </cdr:relSizeAnchor>
  <cdr:relSizeAnchor xmlns:cdr="http://schemas.openxmlformats.org/drawingml/2006/chartDrawing">
    <cdr:from>
      <cdr:x>0.88065</cdr:x>
      <cdr:y>0.22613</cdr:y>
    </cdr:from>
    <cdr:to>
      <cdr:x>0.93499</cdr:x>
      <cdr:y>0.23613</cdr:y>
    </cdr:to>
    <cdr:sp macro="" textlink="">
      <cdr:nvSpPr>
        <cdr:cNvPr id="168963" name="Text Box 3"/>
        <cdr:cNvSpPr txBox="1">
          <a:spLocks xmlns:a="http://schemas.openxmlformats.org/drawingml/2006/main" noChangeArrowheads="1"/>
        </cdr:cNvSpPr>
      </cdr:nvSpPr>
      <cdr:spPr bwMode="auto">
        <a:xfrm xmlns:a="http://schemas.openxmlformats.org/drawingml/2006/main">
          <a:off x="4029512" y="169022"/>
          <a:ext cx="248459" cy="73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Arial"/>
              <a:cs typeface="Arial"/>
            </a:rPr>
            <a:t>SL</a:t>
          </a:r>
        </a:p>
      </cdr:txBody>
    </cdr:sp>
  </cdr:relSizeAnchor>
  <cdr:relSizeAnchor xmlns:cdr="http://schemas.openxmlformats.org/drawingml/2006/chartDrawing">
    <cdr:from>
      <cdr:x>0.87624</cdr:x>
      <cdr:y>0.16892</cdr:y>
    </cdr:from>
    <cdr:to>
      <cdr:x>0.98909</cdr:x>
      <cdr:y>0.1811</cdr:y>
    </cdr:to>
    <cdr:sp macro="" textlink="">
      <cdr:nvSpPr>
        <cdr:cNvPr id="168964" name="Text Box 4"/>
        <cdr:cNvSpPr txBox="1">
          <a:spLocks xmlns:a="http://schemas.openxmlformats.org/drawingml/2006/main" noChangeArrowheads="1"/>
        </cdr:cNvSpPr>
      </cdr:nvSpPr>
      <cdr:spPr bwMode="auto">
        <a:xfrm xmlns:a="http://schemas.openxmlformats.org/drawingml/2006/main">
          <a:off x="4009366" y="127062"/>
          <a:ext cx="515946" cy="89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Arial"/>
              <a:cs typeface="Arial"/>
            </a:rPr>
            <a:t>2.8 X SL</a:t>
          </a:r>
        </a:p>
      </cdr:txBody>
    </cdr:sp>
  </cdr:relSizeAnchor>
</c:userShapes>
</file>

<file path=xl/drawings/drawing35.xml><?xml version="1.0" encoding="utf-8"?>
<c:userShapes xmlns:c="http://schemas.openxmlformats.org/drawingml/2006/chart">
  <cdr:relSizeAnchor xmlns:cdr="http://schemas.openxmlformats.org/drawingml/2006/chartDrawing">
    <cdr:from>
      <cdr:x>0.50522</cdr:x>
      <cdr:y>0.16524</cdr:y>
    </cdr:from>
    <cdr:to>
      <cdr:x>0.60693</cdr:x>
      <cdr:y>0.19871</cdr:y>
    </cdr:to>
    <cdr:sp macro="" textlink="">
      <cdr:nvSpPr>
        <cdr:cNvPr id="169986" name="Text Box 2"/>
        <cdr:cNvSpPr txBox="1">
          <a:spLocks xmlns:a="http://schemas.openxmlformats.org/drawingml/2006/main" noChangeArrowheads="1"/>
        </cdr:cNvSpPr>
      </cdr:nvSpPr>
      <cdr:spPr bwMode="auto">
        <a:xfrm xmlns:a="http://schemas.openxmlformats.org/drawingml/2006/main">
          <a:off x="4027838" y="974224"/>
          <a:ext cx="810863" cy="19735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1">
            <a:defRPr sz="1000"/>
          </a:pPr>
          <a:r>
            <a:rPr lang="en-US" sz="1000" b="0" i="0" strike="noStrike">
              <a:solidFill>
                <a:srgbClr val="000000"/>
              </a:solidFill>
              <a:latin typeface="Verdana"/>
              <a:ea typeface="Verdana"/>
              <a:cs typeface="Verdana"/>
            </a:rPr>
            <a:t>Me FRUITY</a:t>
          </a:r>
          <a:endParaRPr lang="el-GR" sz="1000" b="0" i="0" strike="noStrike">
            <a:solidFill>
              <a:srgbClr val="000000"/>
            </a:solidFill>
            <a:latin typeface="Verdana"/>
            <a:ea typeface="Verdana"/>
            <a:cs typeface="Verdana"/>
          </a:endParaRPr>
        </a:p>
      </cdr:txBody>
    </cdr:sp>
  </cdr:relSizeAnchor>
  <cdr:relSizeAnchor xmlns:cdr="http://schemas.openxmlformats.org/drawingml/2006/chartDrawing">
    <cdr:from>
      <cdr:x>0.49261</cdr:x>
      <cdr:y>0.48575</cdr:y>
    </cdr:from>
    <cdr:to>
      <cdr:x>0.63082</cdr:x>
      <cdr:y>0.52504</cdr:y>
    </cdr:to>
    <cdr:sp macro="" textlink="">
      <cdr:nvSpPr>
        <cdr:cNvPr id="169987" name="Text Box 3"/>
        <cdr:cNvSpPr txBox="1">
          <a:spLocks xmlns:a="http://schemas.openxmlformats.org/drawingml/2006/main" noChangeArrowheads="1"/>
        </cdr:cNvSpPr>
      </cdr:nvSpPr>
      <cdr:spPr bwMode="auto">
        <a:xfrm xmlns:a="http://schemas.openxmlformats.org/drawingml/2006/main">
          <a:off x="3927278" y="2863974"/>
          <a:ext cx="1101924" cy="231652"/>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1">
            <a:defRPr sz="1000"/>
          </a:pPr>
          <a:r>
            <a:rPr lang="en-US" sz="1000" b="0" i="0" strike="noStrike">
              <a:solidFill>
                <a:srgbClr val="000000"/>
              </a:solidFill>
              <a:latin typeface="Verdana"/>
              <a:ea typeface="Verdana"/>
              <a:cs typeface="Verdana"/>
            </a:rPr>
            <a:t>-(Me) DEFECT</a:t>
          </a:r>
          <a:endParaRPr lang="el-GR" sz="1000" b="0" i="0" strike="noStrike">
            <a:solidFill>
              <a:srgbClr val="000000"/>
            </a:solidFill>
            <a:latin typeface="Verdana"/>
            <a:ea typeface="Verdana"/>
            <a:cs typeface="Verdana"/>
          </a:endParaRPr>
        </a:p>
      </cdr:txBody>
    </cdr:sp>
  </cdr:relSizeAnchor>
  <cdr:relSizeAnchor xmlns:cdr="http://schemas.openxmlformats.org/drawingml/2006/chartDrawing">
    <cdr:from>
      <cdr:x>0.02019</cdr:x>
      <cdr:y>0.77726</cdr:y>
    </cdr:from>
    <cdr:to>
      <cdr:x>0.99731</cdr:x>
      <cdr:y>0.97932</cdr:y>
    </cdr:to>
    <cdr:sp macro="" textlink="">
      <cdr:nvSpPr>
        <cdr:cNvPr id="334852" name="Text Box 1"/>
        <cdr:cNvSpPr txBox="1">
          <a:spLocks xmlns:a="http://schemas.openxmlformats.org/drawingml/2006/main" noChangeArrowheads="1"/>
        </cdr:cNvSpPr>
      </cdr:nvSpPr>
      <cdr:spPr bwMode="auto">
        <a:xfrm xmlns:a="http://schemas.openxmlformats.org/drawingml/2006/main">
          <a:off x="160947" y="3871996"/>
          <a:ext cx="7790016" cy="100657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Verdana"/>
            </a:rPr>
            <a:t>Criteria</a:t>
          </a:r>
          <a:r>
            <a:rPr lang="el-GR" sz="800" b="0" i="0" strike="noStrike">
              <a:solidFill>
                <a:srgbClr val="000000"/>
              </a:solidFill>
              <a:latin typeface="Verdana"/>
            </a:rPr>
            <a:t> . </a:t>
          </a:r>
          <a:r>
            <a:rPr lang="en-US" sz="800" b="0" i="0" strike="noStrike">
              <a:solidFill>
                <a:srgbClr val="000000"/>
              </a:solidFill>
              <a:latin typeface="Verdana"/>
            </a:rPr>
            <a:t> </a:t>
          </a:r>
        </a:p>
        <a:p xmlns:a="http://schemas.openxmlformats.org/drawingml/2006/main">
          <a:pPr algn="l" rtl="1">
            <a:defRPr sz="1000"/>
          </a:pPr>
          <a:r>
            <a:rPr lang="en-US" sz="800" b="0" i="0" strike="noStrike">
              <a:solidFill>
                <a:srgbClr val="000000"/>
              </a:solidFill>
              <a:latin typeface="Verdana"/>
            </a:rPr>
            <a:t>1. If a violet point (defect) is &gt; -3.5  and a blue point (fruity) is &gt; 0.0, the analytical procedure is out of control. </a:t>
          </a:r>
          <a:endParaRPr lang="el-GR" sz="800" b="0" i="0" strike="noStrike">
            <a:solidFill>
              <a:srgbClr val="000000"/>
            </a:solidFill>
            <a:latin typeface="Verdana"/>
          </a:endParaRPr>
        </a:p>
        <a:p xmlns:a="http://schemas.openxmlformats.org/drawingml/2006/main">
          <a:pPr algn="l" rtl="1">
            <a:defRPr sz="1000"/>
          </a:pPr>
          <a:r>
            <a:rPr lang="el-GR" sz="800" b="0" i="0" strike="noStrike">
              <a:solidFill>
                <a:srgbClr val="000000"/>
              </a:solidFill>
              <a:latin typeface="Verdana"/>
            </a:rPr>
            <a:t>2.</a:t>
          </a:r>
          <a:r>
            <a:rPr lang="en-US" sz="800" b="0" i="0" strike="noStrike">
              <a:solidFill>
                <a:srgbClr val="000000"/>
              </a:solidFill>
              <a:latin typeface="Verdana"/>
            </a:rPr>
            <a:t>If a violet point is above or under the red line, the analytical procedure is out of control. </a:t>
          </a:r>
          <a:r>
            <a:rPr lang="el-GR" sz="800" b="0" i="0" strike="noStrike">
              <a:solidFill>
                <a:srgbClr val="000000"/>
              </a:solidFill>
              <a:latin typeface="Verdana"/>
            </a:rPr>
            <a:t> </a:t>
          </a:r>
          <a:endParaRPr lang="en-US" sz="800" b="0" i="0" strike="noStrike">
            <a:solidFill>
              <a:srgbClr val="000000"/>
            </a:solidFill>
            <a:latin typeface="Verdana"/>
          </a:endParaRPr>
        </a:p>
        <a:p xmlns:a="http://schemas.openxmlformats.org/drawingml/2006/main">
          <a:pPr algn="l" rtl="1">
            <a:defRPr sz="1000"/>
          </a:pPr>
          <a:r>
            <a:rPr lang="en-US" sz="800" b="0" i="0" strike="noStrike">
              <a:solidFill>
                <a:srgbClr val="000000"/>
              </a:solidFill>
              <a:latin typeface="Verdana"/>
            </a:rPr>
            <a:t>3. If 2 consecutive violet points (defect) lie between red and dotted lines, the analytical procedure is out of control. </a:t>
          </a:r>
        </a:p>
        <a:p xmlns:a="http://schemas.openxmlformats.org/drawingml/2006/main">
          <a:pPr algn="l" rtl="1">
            <a:defRPr sz="1000"/>
          </a:pPr>
          <a:r>
            <a:rPr lang="el-GR" sz="800" b="0" i="0" strike="noStrike">
              <a:solidFill>
                <a:srgbClr val="000000"/>
              </a:solidFill>
              <a:latin typeface="Verdana"/>
            </a:rPr>
            <a:t>4. </a:t>
          </a:r>
          <a:r>
            <a:rPr lang="en-US" sz="800" b="0" i="0" strike="noStrike">
              <a:solidFill>
                <a:srgbClr val="000000"/>
              </a:solidFill>
              <a:latin typeface="Verdana"/>
            </a:rPr>
            <a:t>If 10 consecutive violet points (defect) lie in the same side between the green and dotted lines, the analytical procedure is out of control.  </a:t>
          </a:r>
        </a:p>
        <a:p xmlns:a="http://schemas.openxmlformats.org/drawingml/2006/main">
          <a:pPr algn="l" rtl="1">
            <a:defRPr sz="1000"/>
          </a:pPr>
          <a:r>
            <a:rPr lang="el-GR" sz="800" b="0" i="0" strike="noStrike">
              <a:solidFill>
                <a:srgbClr val="000000"/>
              </a:solidFill>
              <a:latin typeface="Verdana"/>
            </a:rPr>
            <a:t>5. </a:t>
          </a:r>
          <a:r>
            <a:rPr lang="en-US" sz="800" b="0" i="0" strike="noStrike">
              <a:solidFill>
                <a:srgbClr val="000000"/>
              </a:solidFill>
              <a:latin typeface="Verdana"/>
            </a:rPr>
            <a:t>If 7 consecutive violet points (defect) lie in the same side between the green and dotted lines, there is a trend for the analytical procedure to be out of control. </a:t>
          </a:r>
        </a:p>
        <a:p xmlns:a="http://schemas.openxmlformats.org/drawingml/2006/main">
          <a:pPr algn="l" rtl="1">
            <a:defRPr sz="1000"/>
          </a:pPr>
          <a:r>
            <a:rPr lang="el-GR" sz="800" b="0" i="0" strike="noStrike">
              <a:solidFill>
                <a:srgbClr val="000000"/>
              </a:solidFill>
              <a:latin typeface="Verdana"/>
            </a:rPr>
            <a:t>6. </a:t>
          </a:r>
          <a:r>
            <a:rPr lang="en-US" sz="800" b="0" i="0" strike="noStrike">
              <a:solidFill>
                <a:srgbClr val="000000"/>
              </a:solidFill>
              <a:latin typeface="Verdana"/>
            </a:rPr>
            <a:t>if one from 20 consecutive violet points lie between the dotted and red lines, the analytical procedure is within control.  </a:t>
          </a:r>
          <a:endParaRPr lang="el-GR" sz="800" b="0" i="0" strike="noStrike">
            <a:solidFill>
              <a:srgbClr val="000000"/>
            </a:solidFill>
            <a:latin typeface="Verdana"/>
          </a:endParaRPr>
        </a:p>
      </cdr:txBody>
    </cdr:sp>
  </cdr:relSizeAnchor>
  <cdr:relSizeAnchor xmlns:cdr="http://schemas.openxmlformats.org/drawingml/2006/chartDrawing">
    <cdr:from>
      <cdr:x>0.84508</cdr:x>
      <cdr:y>0.41734</cdr:y>
    </cdr:from>
    <cdr:to>
      <cdr:x>0.95699</cdr:x>
      <cdr:y>0.45234</cdr:y>
    </cdr:to>
    <cdr:sp macro="" textlink="">
      <cdr:nvSpPr>
        <cdr:cNvPr id="5" name="Text Box 2">
          <a:extLst xmlns:a="http://schemas.openxmlformats.org/drawingml/2006/main">
            <a:ext uri="{FF2B5EF4-FFF2-40B4-BE49-F238E27FC236}">
              <a16:creationId xmlns:a16="http://schemas.microsoft.com/office/drawing/2014/main" id="{8342BB6F-872F-4D48-B2AF-A0FA7B62490A}"/>
            </a:ext>
          </a:extLst>
        </cdr:cNvPr>
        <cdr:cNvSpPr txBox="1">
          <a:spLocks xmlns:a="http://schemas.openxmlformats.org/drawingml/2006/main" noChangeArrowheads="1"/>
        </cdr:cNvSpPr>
      </cdr:nvSpPr>
      <cdr:spPr bwMode="auto">
        <a:xfrm xmlns:a="http://schemas.openxmlformats.org/drawingml/2006/main">
          <a:off x="6737350" y="2460625"/>
          <a:ext cx="892176" cy="206375"/>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1000" b="0" i="0" strike="noStrike">
              <a:solidFill>
                <a:srgbClr val="000000"/>
              </a:solidFill>
              <a:latin typeface="Verdana"/>
              <a:ea typeface="Verdana"/>
              <a:cs typeface="Verdana"/>
            </a:rPr>
            <a:t>-(TMe+3SL)</a:t>
          </a:r>
          <a:endParaRPr lang="el-GR" sz="1000" b="0" i="0" strike="noStrike">
            <a:solidFill>
              <a:srgbClr val="000000"/>
            </a:solidFill>
            <a:latin typeface="Verdana"/>
            <a:ea typeface="Verdana"/>
            <a:cs typeface="Verdana"/>
          </a:endParaRPr>
        </a:p>
      </cdr:txBody>
    </cdr:sp>
  </cdr:relSizeAnchor>
  <cdr:relSizeAnchor xmlns:cdr="http://schemas.openxmlformats.org/drawingml/2006/chartDrawing">
    <cdr:from>
      <cdr:x>0.84389</cdr:x>
      <cdr:y>0.44803</cdr:y>
    </cdr:from>
    <cdr:to>
      <cdr:x>0.9456</cdr:x>
      <cdr:y>0.48151</cdr:y>
    </cdr:to>
    <cdr:sp macro="" textlink="">
      <cdr:nvSpPr>
        <cdr:cNvPr id="6" name="Text Box 2">
          <a:extLst xmlns:a="http://schemas.openxmlformats.org/drawingml/2006/main">
            <a:ext uri="{FF2B5EF4-FFF2-40B4-BE49-F238E27FC236}">
              <a16:creationId xmlns:a16="http://schemas.microsoft.com/office/drawing/2014/main" id="{F8D26B77-0576-432D-BD38-28C4403A0765}"/>
            </a:ext>
          </a:extLst>
        </cdr:cNvPr>
        <cdr:cNvSpPr txBox="1">
          <a:spLocks xmlns:a="http://schemas.openxmlformats.org/drawingml/2006/main" noChangeArrowheads="1"/>
        </cdr:cNvSpPr>
      </cdr:nvSpPr>
      <cdr:spPr bwMode="auto">
        <a:xfrm xmlns:a="http://schemas.openxmlformats.org/drawingml/2006/main">
          <a:off x="6727825" y="2641600"/>
          <a:ext cx="810863" cy="19735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1000" b="0" i="0" strike="noStrike">
              <a:solidFill>
                <a:srgbClr val="000000"/>
              </a:solidFill>
              <a:latin typeface="Verdana"/>
              <a:ea typeface="Verdana"/>
              <a:cs typeface="Verdana"/>
            </a:rPr>
            <a:t>-(TMe+2SL)</a:t>
          </a:r>
          <a:endParaRPr lang="el-GR" sz="1000" b="0" i="0" strike="noStrike">
            <a:solidFill>
              <a:srgbClr val="000000"/>
            </a:solidFill>
            <a:latin typeface="Verdana"/>
            <a:ea typeface="Verdana"/>
            <a:cs typeface="Verdana"/>
          </a:endParaRPr>
        </a:p>
      </cdr:txBody>
    </cdr:sp>
  </cdr:relSizeAnchor>
  <cdr:relSizeAnchor xmlns:cdr="http://schemas.openxmlformats.org/drawingml/2006/chartDrawing">
    <cdr:from>
      <cdr:x>0.84628</cdr:x>
      <cdr:y>0.57081</cdr:y>
    </cdr:from>
    <cdr:to>
      <cdr:x>0.94798</cdr:x>
      <cdr:y>0.60429</cdr:y>
    </cdr:to>
    <cdr:sp macro="" textlink="">
      <cdr:nvSpPr>
        <cdr:cNvPr id="7" name="Text Box 2">
          <a:extLst xmlns:a="http://schemas.openxmlformats.org/drawingml/2006/main">
            <a:ext uri="{FF2B5EF4-FFF2-40B4-BE49-F238E27FC236}">
              <a16:creationId xmlns:a16="http://schemas.microsoft.com/office/drawing/2014/main" id="{07EBDD2A-E99E-4892-8FB0-14F6A1C14BFA}"/>
            </a:ext>
          </a:extLst>
        </cdr:cNvPr>
        <cdr:cNvSpPr txBox="1">
          <a:spLocks xmlns:a="http://schemas.openxmlformats.org/drawingml/2006/main" noChangeArrowheads="1"/>
        </cdr:cNvSpPr>
      </cdr:nvSpPr>
      <cdr:spPr bwMode="auto">
        <a:xfrm xmlns:a="http://schemas.openxmlformats.org/drawingml/2006/main">
          <a:off x="6746875" y="3365500"/>
          <a:ext cx="810863" cy="19735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1000" b="0" i="0" strike="noStrike">
              <a:solidFill>
                <a:srgbClr val="000000"/>
              </a:solidFill>
              <a:latin typeface="Verdana"/>
              <a:ea typeface="Verdana"/>
              <a:cs typeface="Verdana"/>
            </a:rPr>
            <a:t>-(TMe-2SL)</a:t>
          </a:r>
          <a:endParaRPr lang="el-GR" sz="1000" b="0" i="0" strike="noStrike">
            <a:solidFill>
              <a:srgbClr val="000000"/>
            </a:solidFill>
            <a:latin typeface="Verdana"/>
            <a:ea typeface="Verdana"/>
            <a:cs typeface="Verdana"/>
          </a:endParaRPr>
        </a:p>
      </cdr:txBody>
    </cdr:sp>
  </cdr:relSizeAnchor>
  <cdr:relSizeAnchor xmlns:cdr="http://schemas.openxmlformats.org/drawingml/2006/chartDrawing">
    <cdr:from>
      <cdr:x>0.84508</cdr:x>
      <cdr:y>0.60151</cdr:y>
    </cdr:from>
    <cdr:to>
      <cdr:x>0.94679</cdr:x>
      <cdr:y>0.63498</cdr:y>
    </cdr:to>
    <cdr:sp macro="" textlink="">
      <cdr:nvSpPr>
        <cdr:cNvPr id="8" name="Text Box 2">
          <a:extLst xmlns:a="http://schemas.openxmlformats.org/drawingml/2006/main">
            <a:ext uri="{FF2B5EF4-FFF2-40B4-BE49-F238E27FC236}">
              <a16:creationId xmlns:a16="http://schemas.microsoft.com/office/drawing/2014/main" id="{673E1101-2191-429A-B406-5537174EAEB7}"/>
            </a:ext>
          </a:extLst>
        </cdr:cNvPr>
        <cdr:cNvSpPr txBox="1">
          <a:spLocks xmlns:a="http://schemas.openxmlformats.org/drawingml/2006/main" noChangeArrowheads="1"/>
        </cdr:cNvSpPr>
      </cdr:nvSpPr>
      <cdr:spPr bwMode="auto">
        <a:xfrm xmlns:a="http://schemas.openxmlformats.org/drawingml/2006/main">
          <a:off x="6737350" y="3546475"/>
          <a:ext cx="810863" cy="19735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1000" b="0" i="0" strike="noStrike">
              <a:solidFill>
                <a:srgbClr val="000000"/>
              </a:solidFill>
              <a:latin typeface="Verdana"/>
              <a:ea typeface="Verdana"/>
              <a:cs typeface="Verdana"/>
            </a:rPr>
            <a:t>-(TMe-3SL)</a:t>
          </a:r>
          <a:endParaRPr lang="el-GR" sz="1000" b="0" i="0" strike="noStrike">
            <a:solidFill>
              <a:srgbClr val="000000"/>
            </a:solidFill>
            <a:latin typeface="Verdana"/>
            <a:ea typeface="Verdana"/>
            <a:cs typeface="Verdana"/>
          </a:endParaRPr>
        </a:p>
      </cdr:txBody>
    </cdr:sp>
  </cdr:relSizeAnchor>
  <cdr:relSizeAnchor xmlns:cdr="http://schemas.openxmlformats.org/drawingml/2006/chartDrawing">
    <cdr:from>
      <cdr:x>0.8415</cdr:x>
      <cdr:y>0.50781</cdr:y>
    </cdr:from>
    <cdr:to>
      <cdr:x>0.9857</cdr:x>
      <cdr:y>0.54486</cdr:y>
    </cdr:to>
    <cdr:sp macro="" textlink="">
      <cdr:nvSpPr>
        <cdr:cNvPr id="11" name="Text Box 3">
          <a:extLst xmlns:a="http://schemas.openxmlformats.org/drawingml/2006/main">
            <a:ext uri="{FF2B5EF4-FFF2-40B4-BE49-F238E27FC236}">
              <a16:creationId xmlns:a16="http://schemas.microsoft.com/office/drawing/2014/main" id="{2DE32343-97AC-4577-B6A1-F0ECBC876B7E}"/>
            </a:ext>
          </a:extLst>
        </cdr:cNvPr>
        <cdr:cNvSpPr txBox="1">
          <a:spLocks xmlns:a="http://schemas.openxmlformats.org/drawingml/2006/main" noChangeArrowheads="1"/>
        </cdr:cNvSpPr>
      </cdr:nvSpPr>
      <cdr:spPr bwMode="auto">
        <a:xfrm xmlns:a="http://schemas.openxmlformats.org/drawingml/2006/main">
          <a:off x="6708775" y="2994025"/>
          <a:ext cx="1149675" cy="21848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000" b="0" i="0" u="none" strike="noStrike" baseline="0">
              <a:solidFill>
                <a:srgbClr val="000000"/>
              </a:solidFill>
              <a:latin typeface="Verdana" panose="020B0604030504040204" pitchFamily="34" charset="0"/>
              <a:ea typeface="Verdana" panose="020B0604030504040204" pitchFamily="34" charset="0"/>
              <a:cs typeface="Arial"/>
            </a:rPr>
            <a:t>-(TMe) DEFECT</a:t>
          </a:r>
          <a:endParaRPr lang="el-GR" sz="1000" b="0" i="0" u="none" strike="noStrike" baseline="0">
            <a:solidFill>
              <a:srgbClr val="000000"/>
            </a:solidFill>
            <a:latin typeface="Verdana" panose="020B0604030504040204" pitchFamily="34" charset="0"/>
            <a:ea typeface="Verdana" panose="020B0604030504040204" pitchFamily="34" charset="0"/>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0.03263</cdr:x>
      <cdr:y>0.77661</cdr:y>
    </cdr:from>
    <cdr:to>
      <cdr:x>0.95122</cdr:x>
      <cdr:y>0.96077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191128" y="3535860"/>
          <a:ext cx="5380997" cy="8384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violet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violet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violet points lie between the red and dotted lines, there is a trend for the analytical procedure to be out of control. </a:t>
          </a:r>
        </a:p>
      </cdr:txBody>
    </cdr:sp>
  </cdr:relSizeAnchor>
  <cdr:relSizeAnchor xmlns:cdr="http://schemas.openxmlformats.org/drawingml/2006/chartDrawing">
    <cdr:from>
      <cdr:x>0.78821</cdr:x>
      <cdr:y>0.429</cdr:y>
    </cdr:from>
    <cdr:to>
      <cdr:x>0.93554</cdr:x>
      <cdr:y>0.49242</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095851" y="1483304"/>
          <a:ext cx="952502" cy="21927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0.78453</cdr:x>
      <cdr:y>0.27855</cdr:y>
    </cdr:from>
    <cdr:to>
      <cdr:x>0.96192</cdr:x>
      <cdr:y>0.34436</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072070" y="963094"/>
          <a:ext cx="1146842" cy="22754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178594</xdr:colOff>
      <xdr:row>9</xdr:row>
      <xdr:rowOff>7143</xdr:rowOff>
    </xdr:from>
    <xdr:to>
      <xdr:col>17</xdr:col>
      <xdr:colOff>392906</xdr:colOff>
      <xdr:row>26</xdr:row>
      <xdr:rowOff>47624</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202406</xdr:colOff>
      <xdr:row>27</xdr:row>
      <xdr:rowOff>11907</xdr:rowOff>
    </xdr:from>
    <xdr:to>
      <xdr:col>17</xdr:col>
      <xdr:colOff>416718</xdr:colOff>
      <xdr:row>45</xdr:row>
      <xdr:rowOff>40482</xdr:rowOff>
    </xdr:to>
    <xdr:graphicFrame macro="">
      <xdr:nvGraphicFramePr>
        <xdr:cNvPr id="3" name="Gráfico 1">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0.03263</cdr:x>
      <cdr:y>0.77661</cdr:y>
    </cdr:from>
    <cdr:to>
      <cdr:x>0.95122</cdr:x>
      <cdr:y>0.96077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191128" y="3535860"/>
          <a:ext cx="5380997" cy="8384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blue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blue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blue points lie between the red and dotted lines, there is a trend for the analytical procedure to be out of control. </a:t>
          </a:r>
        </a:p>
      </cdr:txBody>
    </cdr:sp>
  </cdr:relSizeAnchor>
  <cdr:relSizeAnchor xmlns:cdr="http://schemas.openxmlformats.org/drawingml/2006/chartDrawing">
    <cdr:from>
      <cdr:x>0.83197</cdr:x>
      <cdr:y>0.47466</cdr:y>
    </cdr:from>
    <cdr:to>
      <cdr:x>0.99617</cdr:x>
      <cdr:y>0.53488</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378793" y="1652477"/>
          <a:ext cx="1061568" cy="20965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0.83149</cdr:x>
      <cdr:y>0.35164</cdr:y>
    </cdr:from>
    <cdr:to>
      <cdr:x>0.99691</cdr:x>
      <cdr:y>0.4015</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375648" y="1224197"/>
          <a:ext cx="1069455" cy="1735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7.xml><?xml version="1.0" encoding="utf-8"?>
<c:userShapes xmlns:c="http://schemas.openxmlformats.org/drawingml/2006/chart">
  <cdr:relSizeAnchor xmlns:cdr="http://schemas.openxmlformats.org/drawingml/2006/chartDrawing">
    <cdr:from>
      <cdr:x>0.03263</cdr:x>
      <cdr:y>0.77661</cdr:y>
    </cdr:from>
    <cdr:to>
      <cdr:x>0.95122</cdr:x>
      <cdr:y>0.96077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191128" y="3535860"/>
          <a:ext cx="5380997" cy="8384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violet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violet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violet points lie between the red and dotted lines, there is a trend for the analytical procedure to be out of control. </a:t>
          </a:r>
        </a:p>
      </cdr:txBody>
    </cdr:sp>
  </cdr:relSizeAnchor>
  <cdr:relSizeAnchor xmlns:cdr="http://schemas.openxmlformats.org/drawingml/2006/chartDrawing">
    <cdr:from>
      <cdr:x>0.78821</cdr:x>
      <cdr:y>0.46688</cdr:y>
    </cdr:from>
    <cdr:to>
      <cdr:x>0.93554</cdr:x>
      <cdr:y>0.5303</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095875" y="1614268"/>
          <a:ext cx="952500" cy="21929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0.78269</cdr:x>
      <cdr:y>0.35086</cdr:y>
    </cdr:from>
    <cdr:to>
      <cdr:x>0.96008</cdr:x>
      <cdr:y>0.41667</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060157" y="1213137"/>
          <a:ext cx="1146822" cy="22751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8.xml><?xml version="1.0" encoding="utf-8"?>
<xdr:wsDr xmlns:xdr="http://schemas.openxmlformats.org/drawingml/2006/spreadsheetDrawing" xmlns:a="http://schemas.openxmlformats.org/drawingml/2006/main">
  <xdr:oneCellAnchor>
    <xdr:from>
      <xdr:col>22</xdr:col>
      <xdr:colOff>533400</xdr:colOff>
      <xdr:row>6</xdr:row>
      <xdr:rowOff>50800</xdr:rowOff>
    </xdr:from>
    <xdr:ext cx="2352676" cy="5334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20154900" y="2044700"/>
              <a:ext cx="2352676" cy="5334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14:m>
                <m:oMath xmlns:m="http://schemas.openxmlformats.org/officeDocument/2006/math">
                  <m:r>
                    <a:rPr lang="en-US" sz="1800" b="0" i="1">
                      <a:latin typeface="Cambria Math" panose="02040503050406030204" pitchFamily="18" charset="0"/>
                    </a:rPr>
                    <m:t>𝐷𝑁𝑝</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𝑇𝑀𝑒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a14:m>
              <a:endParaRPr lang="el-GR" sz="1800"/>
            </a:p>
          </xdr:txBody>
        </xdr:sp>
      </mc:Choice>
      <mc:Fallback xmlns="">
        <xdr:sp macro="" textlink="">
          <xdr:nvSpPr>
            <xdr:cNvPr id="7" name="TextBox 6"/>
            <xdr:cNvSpPr txBox="1"/>
          </xdr:nvSpPr>
          <xdr:spPr>
            <a:xfrm>
              <a:off x="20154900" y="2044700"/>
              <a:ext cx="2352676" cy="5334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r>
                <a:rPr lang="en-US" sz="1800" b="0" i="0">
                  <a:latin typeface="Cambria Math" panose="02040503050406030204" pitchFamily="18" charset="0"/>
                </a:rPr>
                <a:t>𝐷𝑁𝑝=(∑2_(𝑖=1)^𝑛▒〖(〖𝑀𝑒〗_𝑖−〖𝑇𝑀𝑒〗_𝑖)〗^2 )/𝑛</a:t>
              </a:r>
              <a:endParaRPr lang="el-GR" sz="1800"/>
            </a:p>
          </xdr:txBody>
        </xdr:sp>
      </mc:Fallback>
    </mc:AlternateContent>
    <xdr:clientData/>
  </xdr:oneCellAnchor>
  <xdr:oneCellAnchor>
    <xdr:from>
      <xdr:col>20</xdr:col>
      <xdr:colOff>139700</xdr:colOff>
      <xdr:row>6</xdr:row>
      <xdr:rowOff>50800</xdr:rowOff>
    </xdr:from>
    <xdr:ext cx="2349500" cy="546100"/>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17703800" y="2044700"/>
              <a:ext cx="2349500" cy="546100"/>
            </a:xfrm>
            <a:prstGeom prst="rect">
              <a:avLst/>
            </a:prstGeom>
            <a:solidFill>
              <a:srgbClr val="FFC000"/>
            </a:solidFill>
            <a:ln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l-GR" sz="2000" i="1">
                          <a:latin typeface="Cambria Math" panose="02040503050406030204" pitchFamily="18" charset="0"/>
                        </a:rPr>
                      </m:ctrlPr>
                    </m:sSubPr>
                    <m:e>
                      <m:r>
                        <a:rPr lang="en-US" sz="2000" b="0" i="1">
                          <a:latin typeface="Cambria Math" panose="02040503050406030204" pitchFamily="18" charset="0"/>
                        </a:rPr>
                        <m:t>𝑧</m:t>
                      </m:r>
                      <m:r>
                        <a:rPr lang="en-US" sz="2000" b="0" i="1">
                          <a:latin typeface="Cambria Math" panose="02040503050406030204" pitchFamily="18" charset="0"/>
                        </a:rPr>
                        <m:t>−</m:t>
                      </m:r>
                      <m:r>
                        <a:rPr lang="en-US" sz="2000" b="0" i="1">
                          <a:latin typeface="Cambria Math" panose="02040503050406030204" pitchFamily="18" charset="0"/>
                        </a:rPr>
                        <m:t>𝑠𝑐𝑜𝑟𝑒</m:t>
                      </m:r>
                    </m:e>
                    <m:sub>
                      <m:r>
                        <a:rPr lang="en-US" sz="2000" b="0" i="1">
                          <a:latin typeface="Cambria Math" panose="02040503050406030204" pitchFamily="18" charset="0"/>
                        </a:rPr>
                        <m:t>𝑝</m:t>
                      </m:r>
                    </m:sub>
                  </m:sSub>
                </m:oMath>
              </a14:m>
              <a:r>
                <a:rPr lang="en-US" sz="2000"/>
                <a:t>=</a:t>
              </a:r>
              <a14:m>
                <m:oMath xmlns:m="http://schemas.openxmlformats.org/officeDocument/2006/math">
                  <m:f>
                    <m:fPr>
                      <m:ctrlPr>
                        <a:rPr lang="en-US" sz="2000" i="1">
                          <a:latin typeface="Cambria Math" panose="02040503050406030204" pitchFamily="18" charset="0"/>
                        </a:rPr>
                      </m:ctrlPr>
                    </m:fPr>
                    <m:num>
                      <m:d>
                        <m:dPr>
                          <m:ctrlPr>
                            <a:rPr lang="en-US" sz="2000" i="1">
                              <a:latin typeface="Cambria Math" panose="02040503050406030204" pitchFamily="18" charset="0"/>
                            </a:rPr>
                          </m:ctrlPr>
                        </m:dPr>
                        <m:e>
                          <m:r>
                            <a:rPr lang="en-US" sz="2000" b="0" i="1">
                              <a:latin typeface="Cambria Math" panose="02040503050406030204" pitchFamily="18" charset="0"/>
                            </a:rPr>
                            <m:t>𝑀𝑒</m:t>
                          </m:r>
                          <m:r>
                            <a:rPr lang="en-US" sz="2000" b="0" i="1">
                              <a:latin typeface="Cambria Math" panose="02040503050406030204" pitchFamily="18" charset="0"/>
                            </a:rPr>
                            <m:t>−</m:t>
                          </m:r>
                          <m:r>
                            <a:rPr lang="en-US" sz="2000" b="0" i="1">
                              <a:latin typeface="Cambria Math" panose="02040503050406030204" pitchFamily="18" charset="0"/>
                            </a:rPr>
                            <m:t>𝑇𝑀𝑒</m:t>
                          </m:r>
                        </m:e>
                      </m:d>
                    </m:num>
                    <m:den>
                      <m:r>
                        <a:rPr lang="en-US" sz="2000" b="0" i="1">
                          <a:latin typeface="Cambria Math" panose="02040503050406030204" pitchFamily="18" charset="0"/>
                        </a:rPr>
                        <m:t>𝑆𝐷</m:t>
                      </m:r>
                    </m:den>
                  </m:f>
                </m:oMath>
              </a14:m>
              <a:endParaRPr lang="el-GR" sz="2000"/>
            </a:p>
          </xdr:txBody>
        </xdr:sp>
      </mc:Choice>
      <mc:Fallback xmlns="">
        <xdr:sp macro="" textlink="">
          <xdr:nvSpPr>
            <xdr:cNvPr id="8" name="TextBox 7"/>
            <xdr:cNvSpPr txBox="1"/>
          </xdr:nvSpPr>
          <xdr:spPr>
            <a:xfrm>
              <a:off x="17703800" y="2044700"/>
              <a:ext cx="2349500" cy="546100"/>
            </a:xfrm>
            <a:prstGeom prst="rect">
              <a:avLst/>
            </a:prstGeom>
            <a:solidFill>
              <a:srgbClr val="FFC000"/>
            </a:solidFill>
            <a:ln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l-GR" sz="2000" i="0">
                  <a:latin typeface="Cambria Math" panose="02040503050406030204" pitchFamily="18" charset="0"/>
                </a:rPr>
                <a:t>〖</a:t>
              </a:r>
              <a:r>
                <a:rPr lang="en-US" sz="2000" b="0" i="0">
                  <a:latin typeface="Cambria Math" panose="02040503050406030204" pitchFamily="18" charset="0"/>
                </a:rPr>
                <a:t>𝑧−𝑠𝑐𝑜𝑟𝑒</a:t>
              </a:r>
              <a:r>
                <a:rPr lang="el-GR" sz="2000" b="0" i="0">
                  <a:latin typeface="Cambria Math" panose="02040503050406030204" pitchFamily="18" charset="0"/>
                </a:rPr>
                <a:t>〗_</a:t>
              </a:r>
              <a:r>
                <a:rPr lang="en-US" sz="2000" b="0" i="0">
                  <a:latin typeface="Cambria Math" panose="02040503050406030204" pitchFamily="18" charset="0"/>
                </a:rPr>
                <a:t>𝑝</a:t>
              </a:r>
              <a:r>
                <a:rPr lang="en-US" sz="2000"/>
                <a:t>=</a:t>
              </a:r>
              <a:r>
                <a:rPr lang="en-US" sz="2000" i="0">
                  <a:latin typeface="Cambria Math" panose="02040503050406030204" pitchFamily="18" charset="0"/>
                </a:rPr>
                <a:t>((</a:t>
              </a:r>
              <a:r>
                <a:rPr lang="en-US" sz="2000" b="0" i="0">
                  <a:latin typeface="Cambria Math" panose="02040503050406030204" pitchFamily="18" charset="0"/>
                </a:rPr>
                <a:t>𝑀𝑒−𝑇𝑀𝑒))/𝑆𝐷</a:t>
              </a:r>
              <a:endParaRPr lang="el-GR" sz="2000"/>
            </a:p>
          </xdr:txBody>
        </xdr:sp>
      </mc:Fallback>
    </mc:AlternateContent>
    <xdr:clientData/>
  </xdr:oneCellAnchor>
</xdr:wsDr>
</file>

<file path=xl/drawings/drawing9.xml><?xml version="1.0" encoding="utf-8"?>
<xdr:wsDr xmlns:xdr="http://schemas.openxmlformats.org/drawingml/2006/spreadsheetDrawing" xmlns:a="http://schemas.openxmlformats.org/drawingml/2006/main">
  <xdr:twoCellAnchor>
    <xdr:from>
      <xdr:col>9</xdr:col>
      <xdr:colOff>238125</xdr:colOff>
      <xdr:row>8</xdr:row>
      <xdr:rowOff>114300</xdr:rowOff>
    </xdr:from>
    <xdr:to>
      <xdr:col>18</xdr:col>
      <xdr:colOff>452437</xdr:colOff>
      <xdr:row>25</xdr:row>
      <xdr:rowOff>154781</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250031</xdr:colOff>
      <xdr:row>26</xdr:row>
      <xdr:rowOff>178594</xdr:rowOff>
    </xdr:from>
    <xdr:to>
      <xdr:col>18</xdr:col>
      <xdr:colOff>464343</xdr:colOff>
      <xdr:row>45</xdr:row>
      <xdr:rowOff>16669</xdr:rowOff>
    </xdr:to>
    <xdr:graphicFrame macro="">
      <xdr:nvGraphicFramePr>
        <xdr:cNvPr id="3" name="Gráfico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2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8.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2.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6.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0.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9"/>
  <sheetViews>
    <sheetView showGridLines="0" tabSelected="1" zoomScale="75" zoomScaleNormal="75" zoomScaleSheetLayoutView="75" workbookViewId="0">
      <selection activeCell="J7" sqref="J7"/>
    </sheetView>
  </sheetViews>
  <sheetFormatPr defaultColWidth="9.140625" defaultRowHeight="12.75" x14ac:dyDescent="0.25"/>
  <cols>
    <col min="1" max="1" width="7.85546875" style="8" customWidth="1"/>
    <col min="2" max="2" width="12.140625" style="8" customWidth="1"/>
    <col min="3" max="3" width="24.85546875" style="8" customWidth="1"/>
    <col min="4" max="4" width="12.7109375" style="8" customWidth="1"/>
    <col min="5" max="5" width="14.140625" style="8" customWidth="1"/>
    <col min="6" max="6" width="12.42578125" style="8" customWidth="1"/>
    <col min="7" max="7" width="7" style="8" customWidth="1"/>
    <col min="8" max="8" width="12.5703125" style="8" customWidth="1"/>
    <col min="9" max="9" width="8.5703125" style="8" customWidth="1"/>
    <col min="10" max="10" width="15.28515625" style="8" customWidth="1"/>
    <col min="11" max="11" width="13.140625" style="8" customWidth="1"/>
    <col min="12" max="12" width="8.5703125" style="8" customWidth="1"/>
    <col min="13" max="13" width="13" style="8" customWidth="1"/>
    <col min="14" max="14" width="8.5703125" style="8" customWidth="1"/>
    <col min="15" max="15" width="8.28515625" style="4" customWidth="1"/>
    <col min="16" max="16" width="14.140625" style="4" customWidth="1"/>
    <col min="17" max="17" width="20.42578125" style="4" customWidth="1"/>
    <col min="18" max="18" width="12.85546875" style="4" customWidth="1"/>
    <col min="19" max="19" width="13.5703125" style="4" customWidth="1"/>
    <col min="20" max="20" width="17.140625" style="4" customWidth="1"/>
    <col min="21" max="21" width="18.5703125" style="4" customWidth="1"/>
    <col min="22" max="22" width="10" style="4" customWidth="1"/>
    <col min="23" max="23" width="12" style="4" customWidth="1"/>
    <col min="24" max="24" width="13" style="4" customWidth="1"/>
    <col min="25" max="25" width="16.85546875" style="4" customWidth="1"/>
    <col min="26" max="26" width="19.5703125" style="4" customWidth="1"/>
    <col min="27" max="27" width="9" style="4" customWidth="1"/>
    <col min="28" max="28" width="10.42578125" style="4" customWidth="1"/>
    <col min="29" max="16384" width="9.140625" style="8"/>
  </cols>
  <sheetData>
    <row r="1" spans="1:28" ht="15" x14ac:dyDescent="0.25">
      <c r="A1" s="72" t="s">
        <v>117</v>
      </c>
      <c r="O1" s="2" t="str">
        <f>A1</f>
        <v>QUALITY CONTROL OF THE PANEL (COI/T.20/Doc.Nº17)</v>
      </c>
    </row>
    <row r="2" spans="1:28" ht="19.5" x14ac:dyDescent="0.25">
      <c r="A2" s="2" t="s">
        <v>65</v>
      </c>
      <c r="B2" s="3"/>
      <c r="C2" s="3"/>
      <c r="D2" s="4"/>
      <c r="E2" s="3"/>
      <c r="F2" s="4"/>
      <c r="G2" s="4"/>
      <c r="H2" s="5"/>
      <c r="I2" s="5"/>
      <c r="J2" s="5"/>
      <c r="K2" s="5"/>
      <c r="L2" s="5"/>
      <c r="M2" s="5"/>
      <c r="N2" s="5"/>
      <c r="O2" s="2" t="str">
        <f t="shared" ref="O2:O6" si="0">A2</f>
        <v xml:space="preserve">PRECISION NUMBER &amp; NORMALIZED ERROR OF THE PANEL CALCULATED BY USING DUPLICATE ANALYSIS </v>
      </c>
      <c r="P2" s="3"/>
      <c r="Q2" s="3"/>
      <c r="S2" s="3"/>
      <c r="V2" s="5"/>
      <c r="W2" s="5"/>
      <c r="X2" s="5"/>
      <c r="Y2" s="5"/>
      <c r="Z2" s="5"/>
      <c r="AA2" s="5"/>
      <c r="AB2" s="5"/>
    </row>
    <row r="3" spans="1:28" ht="15" x14ac:dyDescent="0.25">
      <c r="A3" s="9" t="s">
        <v>0</v>
      </c>
      <c r="B3" s="10"/>
      <c r="C3" s="4"/>
      <c r="D3" s="4"/>
      <c r="E3" s="4"/>
      <c r="F3" s="4"/>
      <c r="G3" s="4"/>
      <c r="H3" s="5"/>
      <c r="I3" s="5"/>
      <c r="J3" s="5"/>
      <c r="K3" s="5"/>
      <c r="L3" s="5"/>
      <c r="M3" s="5"/>
      <c r="N3" s="5"/>
      <c r="O3" s="9" t="str">
        <f t="shared" si="0"/>
        <v>INSTRUCTIONS</v>
      </c>
      <c r="P3" s="10"/>
      <c r="V3" s="5"/>
      <c r="W3" s="5"/>
      <c r="X3" s="5"/>
      <c r="Y3" s="5"/>
      <c r="Z3" s="5"/>
      <c r="AA3" s="5"/>
      <c r="AB3" s="5"/>
    </row>
    <row r="4" spans="1:28" ht="45" customHeight="1" x14ac:dyDescent="0.25">
      <c r="A4" s="282" t="s">
        <v>115</v>
      </c>
      <c r="B4" s="283"/>
      <c r="C4" s="283"/>
      <c r="D4" s="283"/>
      <c r="E4" s="283"/>
      <c r="F4" s="283"/>
      <c r="G4" s="283"/>
      <c r="H4" s="283"/>
      <c r="I4" s="283"/>
      <c r="J4" s="283"/>
      <c r="K4" s="283"/>
      <c r="L4" s="283"/>
      <c r="M4" s="283"/>
      <c r="N4" s="283"/>
      <c r="O4" s="282" t="str">
        <f t="shared" si="0"/>
        <v>In this sheet, the precision number and normalized error are calculated for fruity attribute and for the defect as well. The panel leader can calcucate these indexes only for classified attribute selecting the fruity for EVOO and the predominant defect for other categories.  In this case, he/she use only the first part of this sheet changing the tittle "fruity" by the tittle "classified attribute"</v>
      </c>
      <c r="P4" s="284"/>
      <c r="Q4" s="284"/>
      <c r="R4" s="284"/>
      <c r="S4" s="284"/>
      <c r="T4" s="284"/>
      <c r="U4" s="284"/>
      <c r="V4" s="284"/>
      <c r="W4" s="284"/>
      <c r="X4" s="284"/>
      <c r="Y4" s="284"/>
      <c r="Z4" s="284"/>
      <c r="AA4" s="284"/>
      <c r="AB4" s="284"/>
    </row>
    <row r="5" spans="1:28" ht="33.75" customHeight="1" x14ac:dyDescent="0.25">
      <c r="A5" s="282" t="s">
        <v>51</v>
      </c>
      <c r="B5" s="283"/>
      <c r="C5" s="283"/>
      <c r="D5" s="283"/>
      <c r="E5" s="283"/>
      <c r="F5" s="283"/>
      <c r="G5" s="283"/>
      <c r="H5" s="283"/>
      <c r="I5" s="283"/>
      <c r="J5" s="283"/>
      <c r="K5" s="283"/>
      <c r="L5" s="283"/>
      <c r="M5" s="283"/>
      <c r="N5" s="283"/>
      <c r="O5" s="282" t="str">
        <f t="shared" si="0"/>
        <v>The precision number can be calculated in batch mode, if the number of analysed duplicate samples is between 6-10, or in continuous mode for number of samples ≥6.</v>
      </c>
      <c r="P5" s="284"/>
      <c r="Q5" s="284"/>
      <c r="R5" s="284"/>
      <c r="S5" s="284"/>
      <c r="T5" s="284"/>
      <c r="U5" s="284"/>
      <c r="V5" s="284"/>
      <c r="W5" s="284"/>
      <c r="X5" s="284"/>
      <c r="Y5" s="284"/>
      <c r="Z5" s="284"/>
      <c r="AA5" s="284"/>
      <c r="AB5" s="284"/>
    </row>
    <row r="6" spans="1:28" ht="27.75" customHeight="1" x14ac:dyDescent="0.25">
      <c r="A6" s="282" t="s">
        <v>67</v>
      </c>
      <c r="B6" s="283"/>
      <c r="C6" s="283"/>
      <c r="D6" s="283"/>
      <c r="E6" s="283"/>
      <c r="F6" s="283"/>
      <c r="G6" s="283"/>
      <c r="H6" s="283"/>
      <c r="I6" s="283"/>
      <c r="J6" s="283"/>
      <c r="K6" s="283"/>
      <c r="L6" s="283"/>
      <c r="M6" s="283"/>
      <c r="N6" s="283"/>
      <c r="O6" s="282" t="str">
        <f t="shared" si="0"/>
        <v>In case that panel performs duplicate analysis of a reference sample, the data are inserted in this sheet (except of the sheet 2), for the calculation of precision number as well.</v>
      </c>
      <c r="P6" s="284"/>
      <c r="Q6" s="284"/>
      <c r="R6" s="284"/>
      <c r="S6" s="284"/>
      <c r="T6" s="284"/>
      <c r="U6" s="284"/>
      <c r="V6" s="284"/>
      <c r="W6" s="284"/>
      <c r="X6" s="284"/>
      <c r="Y6" s="284"/>
      <c r="Z6" s="284"/>
      <c r="AA6" s="284"/>
      <c r="AB6" s="284"/>
    </row>
    <row r="7" spans="1:28" ht="15.75" thickBot="1" x14ac:dyDescent="0.3">
      <c r="A7" s="6"/>
      <c r="B7" s="6"/>
      <c r="C7" s="6"/>
      <c r="D7" s="6"/>
      <c r="E7" s="6"/>
      <c r="F7" s="6"/>
      <c r="G7" s="6"/>
      <c r="H7" s="6"/>
      <c r="I7" s="6"/>
      <c r="J7" s="6"/>
      <c r="K7" s="6"/>
      <c r="L7" s="6"/>
      <c r="M7" s="6"/>
      <c r="N7" s="6"/>
      <c r="O7" s="19"/>
      <c r="P7" s="23"/>
      <c r="Q7" s="23"/>
      <c r="R7" s="23"/>
      <c r="S7" s="23"/>
      <c r="T7" s="23"/>
      <c r="U7" s="23"/>
      <c r="V7" s="23"/>
      <c r="W7" s="23"/>
      <c r="X7" s="23"/>
      <c r="Y7" s="200"/>
      <c r="Z7" s="201"/>
      <c r="AA7" s="26"/>
      <c r="AB7" s="26"/>
    </row>
    <row r="8" spans="1:28" ht="21.75" customHeight="1" thickTop="1" thickBot="1" x14ac:dyDescent="0.3">
      <c r="A8" s="244" t="s">
        <v>18</v>
      </c>
      <c r="B8" s="276"/>
      <c r="C8" s="259" t="s">
        <v>82</v>
      </c>
      <c r="D8" s="260"/>
      <c r="E8" s="261"/>
      <c r="G8" s="28"/>
      <c r="H8" s="6"/>
      <c r="I8" s="6"/>
      <c r="J8" s="6"/>
      <c r="K8" s="6"/>
      <c r="L8" s="6"/>
      <c r="M8" s="6"/>
      <c r="N8" s="6"/>
      <c r="O8" s="244" t="s">
        <v>18</v>
      </c>
      <c r="P8" s="245"/>
      <c r="Q8" s="246" t="str">
        <f>C8</f>
        <v>XXXX</v>
      </c>
      <c r="R8" s="247"/>
      <c r="S8" s="248"/>
      <c r="T8" s="23"/>
      <c r="U8" s="23"/>
      <c r="V8" s="23"/>
      <c r="W8" s="23"/>
      <c r="X8" s="23"/>
      <c r="AA8" s="12"/>
      <c r="AB8" s="12"/>
    </row>
    <row r="9" spans="1:28" ht="15" customHeight="1" thickTop="1" x14ac:dyDescent="0.25">
      <c r="H9" s="6"/>
      <c r="I9" s="6"/>
      <c r="J9" s="6"/>
      <c r="K9" s="6"/>
      <c r="L9" s="6"/>
      <c r="M9" s="6"/>
      <c r="N9" s="6"/>
      <c r="O9" s="19"/>
      <c r="P9" s="23"/>
      <c r="R9" s="43"/>
      <c r="S9" s="24"/>
      <c r="T9" s="24"/>
      <c r="U9" s="24"/>
      <c r="V9" s="24"/>
      <c r="W9" s="24"/>
      <c r="X9" s="24"/>
    </row>
    <row r="10" spans="1:28" ht="15" customHeight="1" x14ac:dyDescent="0.25">
      <c r="A10" s="25"/>
      <c r="H10" s="6"/>
      <c r="I10" s="6"/>
      <c r="J10" s="6"/>
      <c r="K10" s="6"/>
      <c r="L10" s="6"/>
      <c r="M10" s="6"/>
      <c r="N10" s="6"/>
      <c r="O10" s="22"/>
      <c r="P10" s="23"/>
      <c r="Q10" s="24"/>
      <c r="R10" s="24"/>
      <c r="S10" s="24"/>
      <c r="T10" s="24"/>
      <c r="U10" s="24"/>
      <c r="V10" s="24"/>
      <c r="W10" s="24"/>
      <c r="X10" s="24"/>
      <c r="Y10" s="200"/>
      <c r="Z10" s="85" t="s">
        <v>1</v>
      </c>
      <c r="AA10" s="202"/>
    </row>
    <row r="11" spans="1:28" ht="21" customHeight="1" x14ac:dyDescent="0.25">
      <c r="A11" s="25" t="s">
        <v>28</v>
      </c>
      <c r="H11" s="6"/>
      <c r="I11" s="6"/>
      <c r="J11" s="6"/>
      <c r="K11" s="6"/>
      <c r="L11" s="6"/>
      <c r="M11" s="6"/>
      <c r="N11" s="6"/>
      <c r="O11" s="22"/>
      <c r="P11" s="23"/>
      <c r="Q11" s="24"/>
      <c r="R11" s="24"/>
      <c r="S11" s="24"/>
      <c r="T11" s="24"/>
      <c r="U11" s="24"/>
      <c r="V11" s="24"/>
      <c r="W11" s="24"/>
      <c r="X11" s="24"/>
      <c r="Y11" s="200"/>
      <c r="Z11" s="86" t="s">
        <v>38</v>
      </c>
      <c r="AA11" s="203"/>
    </row>
    <row r="12" spans="1:28" ht="15" thickBot="1" x14ac:dyDescent="0.3">
      <c r="A12" s="4"/>
      <c r="B12" s="4"/>
      <c r="C12" s="4"/>
      <c r="D12" s="13"/>
      <c r="E12" s="6"/>
      <c r="F12" s="13"/>
      <c r="G12" s="13"/>
      <c r="H12" s="6"/>
      <c r="I12" s="6"/>
      <c r="J12" s="6"/>
      <c r="K12" s="6"/>
      <c r="L12" s="6"/>
      <c r="M12" s="6"/>
      <c r="N12" s="6"/>
      <c r="Q12" s="13"/>
      <c r="R12" s="13"/>
      <c r="S12" s="13"/>
      <c r="T12" s="13"/>
      <c r="U12" s="13"/>
      <c r="V12" s="13"/>
      <c r="W12" s="13"/>
      <c r="X12" s="13"/>
    </row>
    <row r="13" spans="1:28" ht="20.25" thickTop="1" thickBot="1" x14ac:dyDescent="0.3">
      <c r="A13" s="4"/>
      <c r="B13" s="4"/>
      <c r="C13" s="4"/>
      <c r="D13" s="13"/>
      <c r="E13" s="249" t="s">
        <v>80</v>
      </c>
      <c r="F13" s="250"/>
      <c r="G13" s="250"/>
      <c r="H13" s="250"/>
      <c r="I13" s="250"/>
      <c r="J13" s="250"/>
      <c r="K13" s="250"/>
      <c r="L13" s="250"/>
      <c r="M13" s="250"/>
      <c r="N13" s="251"/>
      <c r="Q13" s="13"/>
      <c r="R13" s="13"/>
      <c r="S13" s="249" t="s">
        <v>81</v>
      </c>
      <c r="T13" s="257"/>
      <c r="U13" s="257"/>
      <c r="V13" s="257"/>
      <c r="W13" s="257"/>
      <c r="X13" s="257"/>
      <c r="Y13" s="257"/>
      <c r="Z13" s="257"/>
      <c r="AA13" s="257"/>
      <c r="AB13" s="258"/>
    </row>
    <row r="14" spans="1:28" ht="17.25" thickTop="1" thickBot="1" x14ac:dyDescent="0.3">
      <c r="A14" s="4"/>
      <c r="B14" s="4"/>
      <c r="C14" s="4"/>
      <c r="D14" s="4"/>
      <c r="E14" s="252" t="s">
        <v>2</v>
      </c>
      <c r="F14" s="277"/>
      <c r="G14" s="277"/>
      <c r="H14" s="277"/>
      <c r="I14" s="278"/>
      <c r="J14" s="279" t="s">
        <v>73</v>
      </c>
      <c r="K14" s="280"/>
      <c r="L14" s="280"/>
      <c r="M14" s="280"/>
      <c r="N14" s="281"/>
      <c r="O14" s="84"/>
      <c r="P14" s="204"/>
      <c r="Q14" s="204"/>
      <c r="R14" s="204"/>
      <c r="S14" s="252" t="s">
        <v>2</v>
      </c>
      <c r="T14" s="253"/>
      <c r="U14" s="253"/>
      <c r="V14" s="253"/>
      <c r="W14" s="254"/>
      <c r="X14" s="252" t="s">
        <v>73</v>
      </c>
      <c r="Y14" s="255"/>
      <c r="Z14" s="255"/>
      <c r="AA14" s="255"/>
      <c r="AB14" s="256"/>
    </row>
    <row r="15" spans="1:28" ht="23.25" customHeight="1" thickTop="1" x14ac:dyDescent="0.25">
      <c r="A15" s="288" t="s">
        <v>5</v>
      </c>
      <c r="B15" s="290" t="s">
        <v>6</v>
      </c>
      <c r="C15" s="290" t="s">
        <v>7</v>
      </c>
      <c r="D15" s="294" t="s">
        <v>8</v>
      </c>
      <c r="E15" s="298" t="s">
        <v>9</v>
      </c>
      <c r="F15" s="285" t="s">
        <v>22</v>
      </c>
      <c r="G15" s="286" t="s">
        <v>24</v>
      </c>
      <c r="H15" s="285" t="s">
        <v>27</v>
      </c>
      <c r="I15" s="287" t="s">
        <v>25</v>
      </c>
      <c r="J15" s="268" t="s">
        <v>9</v>
      </c>
      <c r="K15" s="270" t="s">
        <v>22</v>
      </c>
      <c r="L15" s="272" t="s">
        <v>24</v>
      </c>
      <c r="M15" s="270" t="s">
        <v>27</v>
      </c>
      <c r="N15" s="274" t="s">
        <v>25</v>
      </c>
      <c r="O15" s="288" t="s">
        <v>5</v>
      </c>
      <c r="P15" s="290" t="s">
        <v>6</v>
      </c>
      <c r="Q15" s="290" t="s">
        <v>7</v>
      </c>
      <c r="R15" s="294" t="s">
        <v>8</v>
      </c>
      <c r="S15" s="266" t="s">
        <v>9</v>
      </c>
      <c r="T15" s="297" t="s">
        <v>41</v>
      </c>
      <c r="U15" s="262" t="s">
        <v>39</v>
      </c>
      <c r="V15" s="264" t="s">
        <v>37</v>
      </c>
      <c r="W15" s="265" t="s">
        <v>21</v>
      </c>
      <c r="X15" s="266" t="s">
        <v>9</v>
      </c>
      <c r="Y15" s="290" t="s">
        <v>42</v>
      </c>
      <c r="Z15" s="296" t="s">
        <v>40</v>
      </c>
      <c r="AA15" s="292" t="s">
        <v>36</v>
      </c>
      <c r="AB15" s="293"/>
    </row>
    <row r="16" spans="1:28" ht="30.75" customHeight="1" thickBot="1" x14ac:dyDescent="0.3">
      <c r="A16" s="289" t="s">
        <v>5</v>
      </c>
      <c r="B16" s="291"/>
      <c r="C16" s="291"/>
      <c r="D16" s="295"/>
      <c r="E16" s="269"/>
      <c r="F16" s="271"/>
      <c r="G16" s="273"/>
      <c r="H16" s="271"/>
      <c r="I16" s="275"/>
      <c r="J16" s="269"/>
      <c r="K16" s="271"/>
      <c r="L16" s="273"/>
      <c r="M16" s="271"/>
      <c r="N16" s="275"/>
      <c r="O16" s="289" t="s">
        <v>5</v>
      </c>
      <c r="P16" s="291"/>
      <c r="Q16" s="291"/>
      <c r="R16" s="295"/>
      <c r="S16" s="267"/>
      <c r="T16" s="291"/>
      <c r="U16" s="263"/>
      <c r="V16" s="205" t="s">
        <v>3</v>
      </c>
      <c r="W16" s="206" t="s">
        <v>21</v>
      </c>
      <c r="X16" s="267"/>
      <c r="Y16" s="291"/>
      <c r="Z16" s="263"/>
      <c r="AA16" s="205" t="s">
        <v>3</v>
      </c>
      <c r="AB16" s="206" t="s">
        <v>21</v>
      </c>
    </row>
    <row r="17" spans="1:28" s="16" customFormat="1" ht="15" customHeight="1" thickTop="1" x14ac:dyDescent="0.25">
      <c r="A17" s="91">
        <v>1</v>
      </c>
      <c r="B17" s="108">
        <v>43634</v>
      </c>
      <c r="C17" s="118" t="s">
        <v>72</v>
      </c>
      <c r="D17" s="109" t="s">
        <v>17</v>
      </c>
      <c r="E17" s="110" t="s">
        <v>2</v>
      </c>
      <c r="F17" s="111">
        <v>4.4000000000000004</v>
      </c>
      <c r="G17" s="112">
        <v>0.02</v>
      </c>
      <c r="H17" s="113">
        <v>4.5999999999999996</v>
      </c>
      <c r="I17" s="114">
        <v>7.0000000000000007E-2</v>
      </c>
      <c r="J17" s="115"/>
      <c r="K17" s="113"/>
      <c r="L17" s="112"/>
      <c r="M17" s="113"/>
      <c r="N17" s="114"/>
      <c r="O17" s="207">
        <f>A17</f>
        <v>1</v>
      </c>
      <c r="P17" s="208">
        <f>IF(B17="","",B17)</f>
        <v>43634</v>
      </c>
      <c r="Q17" s="119" t="str">
        <f t="shared" ref="Q17:R17" si="1">IF(C17="","",C17)</f>
        <v>SE-691=SE-692</v>
      </c>
      <c r="R17" s="209" t="str">
        <f t="shared" si="1"/>
        <v>EVOO</v>
      </c>
      <c r="S17" s="210" t="str">
        <f>IF(E17="","",E17)</f>
        <v>FRUITY</v>
      </c>
      <c r="T17" s="116">
        <f t="shared" ref="T17:T58" si="2">IF(F17="","",ABS(F17-H17)/SQRT((1.96*G17)^2+(1.96*I17)^2))</f>
        <v>1.4016384076396788</v>
      </c>
      <c r="U17" s="117">
        <f>IF(F17="","",(F17-H17)^2)</f>
        <v>3.9999999999999716E-2</v>
      </c>
      <c r="V17" s="1"/>
      <c r="W17" s="80"/>
      <c r="X17" s="210" t="str">
        <f>IF(J17="","",J17)</f>
        <v/>
      </c>
      <c r="Y17" s="104" t="str">
        <f t="shared" ref="Y17:Y58" si="3">IF(K17="","",ABS(K17-M17)/SQRT((1.96*L17)^2+(1.96*N17)^2))</f>
        <v/>
      </c>
      <c r="Z17" s="117" t="str">
        <f>IF(K17="","",(K17-M17)^2)</f>
        <v/>
      </c>
      <c r="AA17" s="27"/>
      <c r="AB17" s="82"/>
    </row>
    <row r="18" spans="1:28" s="16" customFormat="1" ht="15" customHeight="1" x14ac:dyDescent="0.25">
      <c r="A18" s="91">
        <v>2</v>
      </c>
      <c r="B18" s="108">
        <v>43640</v>
      </c>
      <c r="C18" s="118" t="s">
        <v>74</v>
      </c>
      <c r="D18" s="109" t="s">
        <v>17</v>
      </c>
      <c r="E18" s="110" t="s">
        <v>2</v>
      </c>
      <c r="F18" s="113">
        <v>5.2</v>
      </c>
      <c r="G18" s="112">
        <v>0.12</v>
      </c>
      <c r="H18" s="113">
        <v>5</v>
      </c>
      <c r="I18" s="114">
        <v>0.12</v>
      </c>
      <c r="J18" s="115"/>
      <c r="K18" s="113"/>
      <c r="L18" s="112"/>
      <c r="M18" s="113"/>
      <c r="N18" s="114"/>
      <c r="O18" s="207">
        <f t="shared" ref="O18:O58" si="4">A18</f>
        <v>2</v>
      </c>
      <c r="P18" s="208">
        <f t="shared" ref="P18:P58" si="5">IF(B18="","",B18)</f>
        <v>43640</v>
      </c>
      <c r="Q18" s="119" t="str">
        <f t="shared" ref="Q18:Q58" si="6">IF(C18="","",C18)</f>
        <v>SE-913=SE-915</v>
      </c>
      <c r="R18" s="209" t="str">
        <f t="shared" ref="R18:R58" si="7">IF(D18="","",D18)</f>
        <v>EVOO</v>
      </c>
      <c r="S18" s="210" t="str">
        <f t="shared" ref="S18:S58" si="8">IF(E18="","",E18)</f>
        <v>FRUITY</v>
      </c>
      <c r="T18" s="116">
        <f t="shared" si="2"/>
        <v>0.60128127651917362</v>
      </c>
      <c r="U18" s="117">
        <f t="shared" ref="U18:U58" si="9">IF(F18="","",(F18-H18)^2)</f>
        <v>4.000000000000007E-2</v>
      </c>
      <c r="V18" s="1"/>
      <c r="W18" s="80"/>
      <c r="X18" s="210" t="str">
        <f t="shared" ref="X18:X58" si="10">IF(J18="","",J18)</f>
        <v/>
      </c>
      <c r="Y18" s="104" t="str">
        <f t="shared" si="3"/>
        <v/>
      </c>
      <c r="Z18" s="117" t="str">
        <f t="shared" ref="Z18:Z58" si="11">IF(K18="","",(K18-M18)^2)</f>
        <v/>
      </c>
      <c r="AA18" s="1"/>
      <c r="AB18" s="80"/>
    </row>
    <row r="19" spans="1:28" s="16" customFormat="1" ht="15" customHeight="1" x14ac:dyDescent="0.25">
      <c r="A19" s="91">
        <v>3</v>
      </c>
      <c r="B19" s="108">
        <v>43652</v>
      </c>
      <c r="C19" s="118" t="s">
        <v>75</v>
      </c>
      <c r="D19" s="109" t="s">
        <v>20</v>
      </c>
      <c r="E19" s="110"/>
      <c r="F19" s="113"/>
      <c r="G19" s="112"/>
      <c r="H19" s="113"/>
      <c r="I19" s="114"/>
      <c r="J19" s="115" t="s">
        <v>79</v>
      </c>
      <c r="K19" s="113">
        <v>3.4</v>
      </c>
      <c r="L19" s="112">
        <v>0.28999999999999998</v>
      </c>
      <c r="M19" s="113">
        <v>3</v>
      </c>
      <c r="N19" s="114">
        <v>0.31</v>
      </c>
      <c r="O19" s="207">
        <f t="shared" si="4"/>
        <v>3</v>
      </c>
      <c r="P19" s="208">
        <f t="shared" si="5"/>
        <v>43652</v>
      </c>
      <c r="Q19" s="119" t="str">
        <f t="shared" si="6"/>
        <v>SE-911=ZE9</v>
      </c>
      <c r="R19" s="209" t="str">
        <f t="shared" si="7"/>
        <v>LOO</v>
      </c>
      <c r="S19" s="210" t="str">
        <f t="shared" si="8"/>
        <v/>
      </c>
      <c r="T19" s="116" t="str">
        <f t="shared" si="2"/>
        <v/>
      </c>
      <c r="U19" s="117" t="str">
        <f t="shared" si="9"/>
        <v/>
      </c>
      <c r="V19" s="1"/>
      <c r="W19" s="81"/>
      <c r="X19" s="210" t="str">
        <f t="shared" si="10"/>
        <v>MUSTY</v>
      </c>
      <c r="Y19" s="104">
        <f t="shared" si="3"/>
        <v>0.48075800758320963</v>
      </c>
      <c r="Z19" s="117">
        <f t="shared" si="11"/>
        <v>0.15999999999999992</v>
      </c>
      <c r="AA19" s="1"/>
      <c r="AB19" s="80"/>
    </row>
    <row r="20" spans="1:28" s="16" customFormat="1" ht="15" customHeight="1" x14ac:dyDescent="0.25">
      <c r="A20" s="91">
        <v>4</v>
      </c>
      <c r="B20" s="108">
        <v>43718</v>
      </c>
      <c r="C20" s="118" t="s">
        <v>76</v>
      </c>
      <c r="D20" s="109" t="s">
        <v>14</v>
      </c>
      <c r="E20" s="110" t="s">
        <v>2</v>
      </c>
      <c r="F20" s="113">
        <v>3.3</v>
      </c>
      <c r="G20" s="112">
        <v>0.03</v>
      </c>
      <c r="H20" s="113">
        <v>3.4</v>
      </c>
      <c r="I20" s="114">
        <v>0.08</v>
      </c>
      <c r="J20" s="115" t="s">
        <v>16</v>
      </c>
      <c r="K20" s="113">
        <v>1.7</v>
      </c>
      <c r="L20" s="112">
        <v>0.04</v>
      </c>
      <c r="M20" s="113">
        <v>1.9</v>
      </c>
      <c r="N20" s="114">
        <v>0.06</v>
      </c>
      <c r="O20" s="207">
        <f t="shared" si="4"/>
        <v>4</v>
      </c>
      <c r="P20" s="208">
        <f>IF(B20="","",B20)</f>
        <v>43718</v>
      </c>
      <c r="Q20" s="119" t="str">
        <f t="shared" si="6"/>
        <v>SE-964=AX8</v>
      </c>
      <c r="R20" s="209" t="str">
        <f t="shared" si="7"/>
        <v>VOO</v>
      </c>
      <c r="S20" s="210" t="str">
        <f t="shared" si="8"/>
        <v>FRUITY</v>
      </c>
      <c r="T20" s="116">
        <f t="shared" si="2"/>
        <v>0.59714871018434024</v>
      </c>
      <c r="U20" s="117">
        <f t="shared" si="9"/>
        <v>1.0000000000000018E-2</v>
      </c>
      <c r="V20" s="1"/>
      <c r="W20" s="80"/>
      <c r="X20" s="210" t="str">
        <f t="shared" si="10"/>
        <v>RANCID</v>
      </c>
      <c r="Y20" s="104">
        <f t="shared" si="3"/>
        <v>1.4150515209827272</v>
      </c>
      <c r="Z20" s="117">
        <f t="shared" si="11"/>
        <v>3.999999999999998E-2</v>
      </c>
      <c r="AA20" s="1"/>
      <c r="AB20" s="80"/>
    </row>
    <row r="21" spans="1:28" s="16" customFormat="1" ht="15" customHeight="1" x14ac:dyDescent="0.25">
      <c r="A21" s="91">
        <v>5</v>
      </c>
      <c r="B21" s="108">
        <v>43724</v>
      </c>
      <c r="C21" s="118" t="s">
        <v>77</v>
      </c>
      <c r="D21" s="109" t="s">
        <v>14</v>
      </c>
      <c r="E21" s="110" t="s">
        <v>2</v>
      </c>
      <c r="F21" s="113">
        <v>3</v>
      </c>
      <c r="G21" s="112">
        <v>0.23</v>
      </c>
      <c r="H21" s="113">
        <v>3.2</v>
      </c>
      <c r="I21" s="114">
        <v>0.16</v>
      </c>
      <c r="J21" s="115" t="s">
        <v>15</v>
      </c>
      <c r="K21" s="113">
        <v>1.7</v>
      </c>
      <c r="L21" s="112">
        <v>0.09</v>
      </c>
      <c r="M21" s="113">
        <v>1.5</v>
      </c>
      <c r="N21" s="114">
        <v>7.0000000000000007E-2</v>
      </c>
      <c r="O21" s="207">
        <f t="shared" si="4"/>
        <v>5</v>
      </c>
      <c r="P21" s="208">
        <f t="shared" si="5"/>
        <v>43724</v>
      </c>
      <c r="Q21" s="119" t="str">
        <f t="shared" si="6"/>
        <v>SE-979=TE7</v>
      </c>
      <c r="R21" s="209" t="str">
        <f t="shared" si="7"/>
        <v>VOO</v>
      </c>
      <c r="S21" s="210" t="str">
        <f t="shared" si="8"/>
        <v>FRUITY</v>
      </c>
      <c r="T21" s="116">
        <f t="shared" si="2"/>
        <v>0.36419929094298481</v>
      </c>
      <c r="U21" s="117">
        <f t="shared" si="9"/>
        <v>4.000000000000007E-2</v>
      </c>
      <c r="V21" s="1"/>
      <c r="W21" s="80"/>
      <c r="X21" s="210" t="str">
        <f t="shared" si="10"/>
        <v>MUDDY</v>
      </c>
      <c r="Y21" s="104">
        <f t="shared" si="3"/>
        <v>0.8949571625581928</v>
      </c>
      <c r="Z21" s="117">
        <f t="shared" si="11"/>
        <v>3.999999999999998E-2</v>
      </c>
      <c r="AA21" s="1"/>
      <c r="AB21" s="80"/>
    </row>
    <row r="22" spans="1:28" s="16" customFormat="1" ht="15" customHeight="1" x14ac:dyDescent="0.25">
      <c r="A22" s="91">
        <v>6</v>
      </c>
      <c r="B22" s="108">
        <v>43735</v>
      </c>
      <c r="C22" s="118" t="s">
        <v>78</v>
      </c>
      <c r="D22" s="109" t="s">
        <v>14</v>
      </c>
      <c r="E22" s="110" t="s">
        <v>2</v>
      </c>
      <c r="F22" s="113">
        <v>2.2999999999999998</v>
      </c>
      <c r="G22" s="112">
        <v>0.17</v>
      </c>
      <c r="H22" s="113">
        <v>2.5</v>
      </c>
      <c r="I22" s="114">
        <v>0.27</v>
      </c>
      <c r="J22" s="115" t="s">
        <v>16</v>
      </c>
      <c r="K22" s="113">
        <v>2.7</v>
      </c>
      <c r="L22" s="112">
        <v>0.09</v>
      </c>
      <c r="M22" s="113">
        <v>2.9</v>
      </c>
      <c r="N22" s="114">
        <v>0.11</v>
      </c>
      <c r="O22" s="207">
        <f t="shared" si="4"/>
        <v>6</v>
      </c>
      <c r="P22" s="208">
        <f t="shared" si="5"/>
        <v>43735</v>
      </c>
      <c r="Q22" s="119" t="str">
        <f t="shared" si="6"/>
        <v>SE-989=KE2</v>
      </c>
      <c r="R22" s="209" t="str">
        <f t="shared" si="7"/>
        <v>VOO</v>
      </c>
      <c r="S22" s="210" t="str">
        <f t="shared" si="8"/>
        <v>FRUITY</v>
      </c>
      <c r="T22" s="116">
        <f t="shared" si="2"/>
        <v>0.31981588816695061</v>
      </c>
      <c r="U22" s="117">
        <f t="shared" si="9"/>
        <v>4.000000000000007E-2</v>
      </c>
      <c r="V22" s="104">
        <f>SUM(U17:U22)/6</f>
        <v>2.8333333333333325E-2</v>
      </c>
      <c r="W22" s="105">
        <f>SUM(U17:U22)/6</f>
        <v>2.8333333333333325E-2</v>
      </c>
      <c r="X22" s="210" t="str">
        <f t="shared" si="10"/>
        <v>RANCID</v>
      </c>
      <c r="Y22" s="104">
        <f t="shared" si="3"/>
        <v>0.71795667829621523</v>
      </c>
      <c r="Z22" s="117">
        <f t="shared" si="11"/>
        <v>3.9999999999999897E-2</v>
      </c>
      <c r="AA22" s="104">
        <f>SUM(Z17:Z22)/6</f>
        <v>4.6666666666666634E-2</v>
      </c>
      <c r="AB22" s="105">
        <f>SUM(Z17:Z22)/6</f>
        <v>4.6666666666666634E-2</v>
      </c>
    </row>
    <row r="23" spans="1:28" s="16" customFormat="1" ht="15" customHeight="1" x14ac:dyDescent="0.25">
      <c r="A23" s="91">
        <v>7</v>
      </c>
      <c r="B23" s="108" t="s">
        <v>111</v>
      </c>
      <c r="C23" s="118" t="s">
        <v>112</v>
      </c>
      <c r="D23" s="109" t="s">
        <v>14</v>
      </c>
      <c r="E23" s="110" t="s">
        <v>2</v>
      </c>
      <c r="F23" s="113">
        <v>3.4</v>
      </c>
      <c r="G23" s="112">
        <v>0.13</v>
      </c>
      <c r="H23" s="113">
        <v>3.6</v>
      </c>
      <c r="I23" s="114">
        <v>0.16</v>
      </c>
      <c r="J23" s="115" t="s">
        <v>15</v>
      </c>
      <c r="K23" s="113">
        <v>1.6</v>
      </c>
      <c r="L23" s="112">
        <v>0.11</v>
      </c>
      <c r="M23" s="113">
        <v>1.7</v>
      </c>
      <c r="N23" s="114">
        <v>0.12</v>
      </c>
      <c r="O23" s="207">
        <f t="shared" si="4"/>
        <v>7</v>
      </c>
      <c r="P23" s="208" t="str">
        <f t="shared" si="5"/>
        <v>23/2/20</v>
      </c>
      <c r="Q23" s="119" t="str">
        <f t="shared" si="6"/>
        <v>SE-51=ZH5</v>
      </c>
      <c r="R23" s="209" t="str">
        <f t="shared" si="7"/>
        <v>VOO</v>
      </c>
      <c r="S23" s="210" t="str">
        <f t="shared" si="8"/>
        <v>FRUITY</v>
      </c>
      <c r="T23" s="116">
        <f t="shared" si="2"/>
        <v>0.49497066333945544</v>
      </c>
      <c r="U23" s="117">
        <f t="shared" si="9"/>
        <v>4.000000000000007E-2</v>
      </c>
      <c r="V23" s="1"/>
      <c r="W23" s="105">
        <f t="shared" ref="W23:W24" si="12">SUM(U18:U23)/6</f>
        <v>2.833333333333338E-2</v>
      </c>
      <c r="X23" s="210" t="str">
        <f t="shared" si="10"/>
        <v>MUDDY</v>
      </c>
      <c r="Y23" s="104">
        <f t="shared" si="3"/>
        <v>0.31341587593568898</v>
      </c>
      <c r="Z23" s="117">
        <f t="shared" si="11"/>
        <v>9.9999999999999742E-3</v>
      </c>
      <c r="AA23" s="1"/>
      <c r="AB23" s="105">
        <f t="shared" ref="AB23:AB24" si="13">SUM(Z18:Z23)/6</f>
        <v>4.8333333333333291E-2</v>
      </c>
    </row>
    <row r="24" spans="1:28" s="16" customFormat="1" ht="15" customHeight="1" x14ac:dyDescent="0.25">
      <c r="A24" s="91">
        <v>8</v>
      </c>
      <c r="B24" s="108" t="s">
        <v>113</v>
      </c>
      <c r="C24" s="118" t="s">
        <v>114</v>
      </c>
      <c r="D24" s="109" t="s">
        <v>14</v>
      </c>
      <c r="E24" s="110" t="s">
        <v>2</v>
      </c>
      <c r="F24" s="113">
        <v>2.1</v>
      </c>
      <c r="G24" s="112">
        <v>0.16</v>
      </c>
      <c r="H24" s="113">
        <v>2.2999999999999998</v>
      </c>
      <c r="I24" s="114">
        <v>0.17</v>
      </c>
      <c r="J24" s="115" t="s">
        <v>16</v>
      </c>
      <c r="K24" s="113">
        <v>3.2</v>
      </c>
      <c r="L24" s="112">
        <v>0.09</v>
      </c>
      <c r="M24" s="113">
        <v>3.4</v>
      </c>
      <c r="N24" s="114">
        <v>0.1</v>
      </c>
      <c r="O24" s="207">
        <f t="shared" si="4"/>
        <v>8</v>
      </c>
      <c r="P24" s="208" t="str">
        <f t="shared" si="5"/>
        <v>30/2/20</v>
      </c>
      <c r="Q24" s="119" t="str">
        <f t="shared" si="6"/>
        <v>SE-82=AB7</v>
      </c>
      <c r="R24" s="209" t="str">
        <f t="shared" si="7"/>
        <v>VOO</v>
      </c>
      <c r="S24" s="210" t="str">
        <f t="shared" si="8"/>
        <v>FRUITY</v>
      </c>
      <c r="T24" s="116">
        <f t="shared" si="2"/>
        <v>0.43709483354910078</v>
      </c>
      <c r="U24" s="117">
        <f t="shared" si="9"/>
        <v>3.9999999999999897E-2</v>
      </c>
      <c r="V24" s="1"/>
      <c r="W24" s="105">
        <f t="shared" si="12"/>
        <v>2.8333333333333353E-2</v>
      </c>
      <c r="X24" s="210" t="str">
        <f t="shared" si="10"/>
        <v>RANCID</v>
      </c>
      <c r="Y24" s="104">
        <f t="shared" si="3"/>
        <v>0.75846341453792387</v>
      </c>
      <c r="Z24" s="117">
        <f t="shared" si="11"/>
        <v>3.9999999999999897E-2</v>
      </c>
      <c r="AA24" s="1"/>
      <c r="AB24" s="105">
        <f t="shared" si="13"/>
        <v>5.4999999999999938E-2</v>
      </c>
    </row>
    <row r="25" spans="1:28" s="16" customFormat="1" ht="15" customHeight="1" x14ac:dyDescent="0.25">
      <c r="A25" s="91">
        <v>9</v>
      </c>
      <c r="B25" s="108"/>
      <c r="C25" s="118"/>
      <c r="D25" s="109"/>
      <c r="E25" s="110"/>
      <c r="F25" s="113"/>
      <c r="G25" s="112"/>
      <c r="H25" s="113"/>
      <c r="I25" s="114"/>
      <c r="J25" s="115"/>
      <c r="K25" s="113"/>
      <c r="L25" s="112"/>
      <c r="M25" s="113"/>
      <c r="N25" s="114"/>
      <c r="O25" s="207">
        <f t="shared" si="4"/>
        <v>9</v>
      </c>
      <c r="P25" s="208" t="str">
        <f t="shared" si="5"/>
        <v/>
      </c>
      <c r="Q25" s="119" t="str">
        <f t="shared" si="6"/>
        <v/>
      </c>
      <c r="R25" s="209" t="str">
        <f t="shared" si="7"/>
        <v/>
      </c>
      <c r="S25" s="210" t="str">
        <f t="shared" si="8"/>
        <v/>
      </c>
      <c r="T25" s="116" t="str">
        <f t="shared" si="2"/>
        <v/>
      </c>
      <c r="U25" s="117" t="str">
        <f t="shared" si="9"/>
        <v/>
      </c>
      <c r="V25" s="1"/>
      <c r="W25" s="105">
        <f t="shared" ref="W25:W58" si="14">SUM(U20:U25)/6</f>
        <v>2.8333333333333353E-2</v>
      </c>
      <c r="X25" s="210" t="str">
        <f t="shared" si="10"/>
        <v/>
      </c>
      <c r="Y25" s="104" t="str">
        <f t="shared" si="3"/>
        <v/>
      </c>
      <c r="Z25" s="117" t="str">
        <f t="shared" si="11"/>
        <v/>
      </c>
      <c r="AA25" s="1"/>
      <c r="AB25" s="105">
        <f t="shared" ref="AB25" si="15">SUM(Z20:Z25)/6</f>
        <v>2.833333333333329E-2</v>
      </c>
    </row>
    <row r="26" spans="1:28" s="16" customFormat="1" ht="15" customHeight="1" x14ac:dyDescent="0.25">
      <c r="A26" s="91">
        <v>10</v>
      </c>
      <c r="B26" s="108"/>
      <c r="C26" s="118"/>
      <c r="D26" s="109"/>
      <c r="E26" s="110"/>
      <c r="F26" s="113"/>
      <c r="G26" s="112"/>
      <c r="H26" s="113"/>
      <c r="I26" s="114"/>
      <c r="J26" s="115"/>
      <c r="K26" s="113"/>
      <c r="L26" s="112"/>
      <c r="M26" s="113"/>
      <c r="N26" s="114"/>
      <c r="O26" s="207">
        <f t="shared" si="4"/>
        <v>10</v>
      </c>
      <c r="P26" s="208" t="str">
        <f t="shared" si="5"/>
        <v/>
      </c>
      <c r="Q26" s="119" t="str">
        <f t="shared" si="6"/>
        <v/>
      </c>
      <c r="R26" s="209" t="str">
        <f t="shared" si="7"/>
        <v/>
      </c>
      <c r="S26" s="210" t="str">
        <f t="shared" si="8"/>
        <v/>
      </c>
      <c r="T26" s="116" t="str">
        <f t="shared" si="2"/>
        <v/>
      </c>
      <c r="U26" s="117" t="str">
        <f t="shared" si="9"/>
        <v/>
      </c>
      <c r="V26" s="1"/>
      <c r="W26" s="105">
        <f t="shared" si="14"/>
        <v>2.6666666666666686E-2</v>
      </c>
      <c r="X26" s="210" t="str">
        <f t="shared" si="10"/>
        <v/>
      </c>
      <c r="Y26" s="104" t="str">
        <f t="shared" si="3"/>
        <v/>
      </c>
      <c r="Z26" s="117" t="str">
        <f t="shared" si="11"/>
        <v/>
      </c>
      <c r="AA26" s="1"/>
      <c r="AB26" s="105">
        <f t="shared" ref="AB26:AB58" si="16">SUM(Z21:Z26)/6</f>
        <v>2.1666666666666626E-2</v>
      </c>
    </row>
    <row r="27" spans="1:28" s="16" customFormat="1" ht="15" customHeight="1" x14ac:dyDescent="0.25">
      <c r="A27" s="91">
        <v>11</v>
      </c>
      <c r="B27" s="108"/>
      <c r="C27" s="118"/>
      <c r="D27" s="109"/>
      <c r="E27" s="110"/>
      <c r="F27" s="113"/>
      <c r="G27" s="112"/>
      <c r="H27" s="113"/>
      <c r="I27" s="114"/>
      <c r="J27" s="115"/>
      <c r="K27" s="113"/>
      <c r="L27" s="112"/>
      <c r="M27" s="113"/>
      <c r="N27" s="114"/>
      <c r="O27" s="207">
        <f t="shared" si="4"/>
        <v>11</v>
      </c>
      <c r="P27" s="208" t="str">
        <f t="shared" si="5"/>
        <v/>
      </c>
      <c r="Q27" s="119" t="str">
        <f t="shared" si="6"/>
        <v/>
      </c>
      <c r="R27" s="209" t="str">
        <f t="shared" si="7"/>
        <v/>
      </c>
      <c r="S27" s="210" t="str">
        <f t="shared" si="8"/>
        <v/>
      </c>
      <c r="T27" s="116" t="str">
        <f t="shared" si="2"/>
        <v/>
      </c>
      <c r="U27" s="117" t="str">
        <f t="shared" si="9"/>
        <v/>
      </c>
      <c r="V27" s="1"/>
      <c r="W27" s="105">
        <f t="shared" si="14"/>
        <v>2.0000000000000007E-2</v>
      </c>
      <c r="X27" s="210" t="str">
        <f t="shared" si="10"/>
        <v/>
      </c>
      <c r="Y27" s="104" t="str">
        <f t="shared" si="3"/>
        <v/>
      </c>
      <c r="Z27" s="117" t="str">
        <f t="shared" si="11"/>
        <v/>
      </c>
      <c r="AA27" s="1"/>
      <c r="AB27" s="105">
        <f t="shared" si="16"/>
        <v>1.4999999999999963E-2</v>
      </c>
    </row>
    <row r="28" spans="1:28" s="16" customFormat="1" ht="15" customHeight="1" x14ac:dyDescent="0.25">
      <c r="A28" s="91">
        <v>12</v>
      </c>
      <c r="B28" s="108"/>
      <c r="C28" s="118"/>
      <c r="D28" s="109"/>
      <c r="E28" s="110"/>
      <c r="F28" s="113"/>
      <c r="G28" s="112"/>
      <c r="H28" s="113"/>
      <c r="I28" s="114"/>
      <c r="J28" s="115"/>
      <c r="K28" s="113"/>
      <c r="L28" s="112"/>
      <c r="M28" s="113"/>
      <c r="N28" s="114"/>
      <c r="O28" s="207">
        <f t="shared" si="4"/>
        <v>12</v>
      </c>
      <c r="P28" s="208" t="str">
        <f t="shared" si="5"/>
        <v/>
      </c>
      <c r="Q28" s="119" t="str">
        <f t="shared" si="6"/>
        <v/>
      </c>
      <c r="R28" s="209" t="str">
        <f t="shared" si="7"/>
        <v/>
      </c>
      <c r="S28" s="210" t="str">
        <f t="shared" si="8"/>
        <v/>
      </c>
      <c r="T28" s="116" t="str">
        <f t="shared" si="2"/>
        <v/>
      </c>
      <c r="U28" s="117" t="str">
        <f t="shared" si="9"/>
        <v/>
      </c>
      <c r="V28" s="104">
        <f>SUM(U23:U28)/6</f>
        <v>1.3333333333333327E-2</v>
      </c>
      <c r="W28" s="105">
        <f t="shared" si="14"/>
        <v>1.3333333333333327E-2</v>
      </c>
      <c r="X28" s="210" t="str">
        <f t="shared" si="10"/>
        <v/>
      </c>
      <c r="Y28" s="104" t="str">
        <f t="shared" si="3"/>
        <v/>
      </c>
      <c r="Z28" s="117" t="str">
        <f t="shared" si="11"/>
        <v/>
      </c>
      <c r="AA28" s="104">
        <f>SUM(Z23:Z28)/6</f>
        <v>8.3333333333333124E-3</v>
      </c>
      <c r="AB28" s="105">
        <f t="shared" si="16"/>
        <v>8.3333333333333124E-3</v>
      </c>
    </row>
    <row r="29" spans="1:28" s="16" customFormat="1" ht="15" customHeight="1" x14ac:dyDescent="0.25">
      <c r="A29" s="91">
        <v>13</v>
      </c>
      <c r="B29" s="108"/>
      <c r="C29" s="118"/>
      <c r="D29" s="109"/>
      <c r="E29" s="110"/>
      <c r="F29" s="113"/>
      <c r="G29" s="112"/>
      <c r="H29" s="113"/>
      <c r="I29" s="114"/>
      <c r="J29" s="115"/>
      <c r="K29" s="113"/>
      <c r="L29" s="112"/>
      <c r="M29" s="113"/>
      <c r="N29" s="114"/>
      <c r="O29" s="207">
        <f t="shared" si="4"/>
        <v>13</v>
      </c>
      <c r="P29" s="208" t="str">
        <f t="shared" si="5"/>
        <v/>
      </c>
      <c r="Q29" s="119" t="str">
        <f t="shared" si="6"/>
        <v/>
      </c>
      <c r="R29" s="209" t="str">
        <f t="shared" si="7"/>
        <v/>
      </c>
      <c r="S29" s="210" t="str">
        <f t="shared" si="8"/>
        <v/>
      </c>
      <c r="T29" s="116" t="str">
        <f t="shared" si="2"/>
        <v/>
      </c>
      <c r="U29" s="117" t="str">
        <f t="shared" si="9"/>
        <v/>
      </c>
      <c r="V29" s="1"/>
      <c r="W29" s="105">
        <f t="shared" si="14"/>
        <v>6.6666666666666497E-3</v>
      </c>
      <c r="X29" s="210" t="str">
        <f t="shared" si="10"/>
        <v/>
      </c>
      <c r="Y29" s="104" t="str">
        <f t="shared" si="3"/>
        <v/>
      </c>
      <c r="Z29" s="117" t="str">
        <f t="shared" si="11"/>
        <v/>
      </c>
      <c r="AA29" s="1"/>
      <c r="AB29" s="105">
        <f t="shared" si="16"/>
        <v>6.6666666666666497E-3</v>
      </c>
    </row>
    <row r="30" spans="1:28" s="16" customFormat="1" ht="15" customHeight="1" x14ac:dyDescent="0.25">
      <c r="A30" s="91">
        <v>14</v>
      </c>
      <c r="B30" s="108"/>
      <c r="C30" s="118"/>
      <c r="D30" s="109"/>
      <c r="E30" s="110"/>
      <c r="F30" s="113"/>
      <c r="G30" s="112"/>
      <c r="H30" s="113"/>
      <c r="I30" s="114"/>
      <c r="J30" s="115"/>
      <c r="K30" s="113"/>
      <c r="L30" s="112"/>
      <c r="M30" s="113"/>
      <c r="N30" s="114"/>
      <c r="O30" s="207">
        <f t="shared" si="4"/>
        <v>14</v>
      </c>
      <c r="P30" s="208" t="str">
        <f t="shared" si="5"/>
        <v/>
      </c>
      <c r="Q30" s="119" t="str">
        <f t="shared" si="6"/>
        <v/>
      </c>
      <c r="R30" s="209" t="str">
        <f t="shared" si="7"/>
        <v/>
      </c>
      <c r="S30" s="210" t="str">
        <f t="shared" si="8"/>
        <v/>
      </c>
      <c r="T30" s="116" t="str">
        <f t="shared" si="2"/>
        <v/>
      </c>
      <c r="U30" s="117" t="str">
        <f t="shared" si="9"/>
        <v/>
      </c>
      <c r="V30" s="1"/>
      <c r="W30" s="105">
        <f t="shared" si="14"/>
        <v>0</v>
      </c>
      <c r="X30" s="210" t="str">
        <f t="shared" si="10"/>
        <v/>
      </c>
      <c r="Y30" s="104" t="str">
        <f t="shared" si="3"/>
        <v/>
      </c>
      <c r="Z30" s="117" t="str">
        <f t="shared" si="11"/>
        <v/>
      </c>
      <c r="AA30" s="1"/>
      <c r="AB30" s="105">
        <f t="shared" si="16"/>
        <v>0</v>
      </c>
    </row>
    <row r="31" spans="1:28" s="16" customFormat="1" ht="15" customHeight="1" x14ac:dyDescent="0.25">
      <c r="A31" s="91">
        <v>15</v>
      </c>
      <c r="B31" s="108"/>
      <c r="C31" s="118"/>
      <c r="D31" s="109"/>
      <c r="E31" s="110"/>
      <c r="F31" s="113"/>
      <c r="G31" s="112"/>
      <c r="H31" s="113"/>
      <c r="I31" s="114"/>
      <c r="J31" s="115"/>
      <c r="K31" s="113"/>
      <c r="L31" s="112"/>
      <c r="M31" s="113"/>
      <c r="N31" s="114"/>
      <c r="O31" s="207">
        <f t="shared" si="4"/>
        <v>15</v>
      </c>
      <c r="P31" s="208" t="str">
        <f t="shared" si="5"/>
        <v/>
      </c>
      <c r="Q31" s="119" t="str">
        <f t="shared" si="6"/>
        <v/>
      </c>
      <c r="R31" s="209" t="str">
        <f t="shared" si="7"/>
        <v/>
      </c>
      <c r="S31" s="210" t="str">
        <f t="shared" si="8"/>
        <v/>
      </c>
      <c r="T31" s="116" t="str">
        <f t="shared" si="2"/>
        <v/>
      </c>
      <c r="U31" s="117" t="str">
        <f t="shared" si="9"/>
        <v/>
      </c>
      <c r="V31" s="1"/>
      <c r="W31" s="105">
        <f t="shared" si="14"/>
        <v>0</v>
      </c>
      <c r="X31" s="210" t="str">
        <f t="shared" si="10"/>
        <v/>
      </c>
      <c r="Y31" s="104" t="str">
        <f t="shared" si="3"/>
        <v/>
      </c>
      <c r="Z31" s="117" t="str">
        <f t="shared" si="11"/>
        <v/>
      </c>
      <c r="AA31" s="1"/>
      <c r="AB31" s="105">
        <f t="shared" si="16"/>
        <v>0</v>
      </c>
    </row>
    <row r="32" spans="1:28" s="16" customFormat="1" ht="15" customHeight="1" x14ac:dyDescent="0.25">
      <c r="A32" s="91">
        <v>16</v>
      </c>
      <c r="B32" s="108"/>
      <c r="C32" s="118"/>
      <c r="D32" s="109"/>
      <c r="E32" s="110"/>
      <c r="F32" s="113"/>
      <c r="G32" s="112"/>
      <c r="H32" s="113"/>
      <c r="I32" s="114"/>
      <c r="J32" s="115"/>
      <c r="K32" s="113"/>
      <c r="L32" s="112"/>
      <c r="M32" s="113"/>
      <c r="N32" s="114"/>
      <c r="O32" s="207">
        <f t="shared" si="4"/>
        <v>16</v>
      </c>
      <c r="P32" s="208" t="str">
        <f t="shared" si="5"/>
        <v/>
      </c>
      <c r="Q32" s="119" t="str">
        <f t="shared" si="6"/>
        <v/>
      </c>
      <c r="R32" s="209" t="str">
        <f t="shared" si="7"/>
        <v/>
      </c>
      <c r="S32" s="210" t="str">
        <f t="shared" si="8"/>
        <v/>
      </c>
      <c r="T32" s="116" t="str">
        <f t="shared" si="2"/>
        <v/>
      </c>
      <c r="U32" s="117" t="str">
        <f t="shared" si="9"/>
        <v/>
      </c>
      <c r="V32" s="1"/>
      <c r="W32" s="105">
        <f t="shared" si="14"/>
        <v>0</v>
      </c>
      <c r="X32" s="210" t="str">
        <f t="shared" si="10"/>
        <v/>
      </c>
      <c r="Y32" s="104" t="str">
        <f t="shared" si="3"/>
        <v/>
      </c>
      <c r="Z32" s="117" t="str">
        <f t="shared" si="11"/>
        <v/>
      </c>
      <c r="AA32" s="1"/>
      <c r="AB32" s="105">
        <f t="shared" si="16"/>
        <v>0</v>
      </c>
    </row>
    <row r="33" spans="1:28" s="16" customFormat="1" ht="15" customHeight="1" x14ac:dyDescent="0.25">
      <c r="A33" s="91">
        <v>17</v>
      </c>
      <c r="B33" s="108"/>
      <c r="C33" s="118"/>
      <c r="D33" s="109"/>
      <c r="E33" s="110"/>
      <c r="F33" s="113"/>
      <c r="G33" s="112"/>
      <c r="H33" s="113"/>
      <c r="I33" s="114"/>
      <c r="J33" s="115"/>
      <c r="K33" s="113"/>
      <c r="L33" s="112"/>
      <c r="M33" s="113"/>
      <c r="N33" s="114"/>
      <c r="O33" s="207">
        <f t="shared" si="4"/>
        <v>17</v>
      </c>
      <c r="P33" s="208" t="str">
        <f t="shared" si="5"/>
        <v/>
      </c>
      <c r="Q33" s="119" t="str">
        <f t="shared" si="6"/>
        <v/>
      </c>
      <c r="R33" s="209" t="str">
        <f t="shared" si="7"/>
        <v/>
      </c>
      <c r="S33" s="210" t="str">
        <f t="shared" si="8"/>
        <v/>
      </c>
      <c r="T33" s="116" t="str">
        <f t="shared" si="2"/>
        <v/>
      </c>
      <c r="U33" s="117" t="str">
        <f t="shared" si="9"/>
        <v/>
      </c>
      <c r="V33" s="1"/>
      <c r="W33" s="105">
        <f t="shared" si="14"/>
        <v>0</v>
      </c>
      <c r="X33" s="210" t="str">
        <f t="shared" si="10"/>
        <v/>
      </c>
      <c r="Y33" s="104" t="str">
        <f t="shared" si="3"/>
        <v/>
      </c>
      <c r="Z33" s="117" t="str">
        <f t="shared" si="11"/>
        <v/>
      </c>
      <c r="AA33" s="1"/>
      <c r="AB33" s="105">
        <f t="shared" si="16"/>
        <v>0</v>
      </c>
    </row>
    <row r="34" spans="1:28" s="16" customFormat="1" ht="15" customHeight="1" x14ac:dyDescent="0.25">
      <c r="A34" s="91">
        <v>18</v>
      </c>
      <c r="B34" s="108"/>
      <c r="C34" s="118"/>
      <c r="D34" s="109"/>
      <c r="E34" s="110"/>
      <c r="F34" s="113"/>
      <c r="G34" s="112"/>
      <c r="H34" s="113"/>
      <c r="I34" s="114"/>
      <c r="J34" s="115"/>
      <c r="K34" s="113"/>
      <c r="L34" s="112"/>
      <c r="M34" s="113"/>
      <c r="N34" s="114"/>
      <c r="O34" s="207">
        <f t="shared" si="4"/>
        <v>18</v>
      </c>
      <c r="P34" s="208" t="str">
        <f t="shared" si="5"/>
        <v/>
      </c>
      <c r="Q34" s="119" t="str">
        <f t="shared" si="6"/>
        <v/>
      </c>
      <c r="R34" s="209" t="str">
        <f t="shared" si="7"/>
        <v/>
      </c>
      <c r="S34" s="210" t="str">
        <f t="shared" si="8"/>
        <v/>
      </c>
      <c r="T34" s="116" t="str">
        <f t="shared" si="2"/>
        <v/>
      </c>
      <c r="U34" s="117" t="str">
        <f t="shared" si="9"/>
        <v/>
      </c>
      <c r="V34" s="104">
        <f>SUM(U29:U34)/6</f>
        <v>0</v>
      </c>
      <c r="W34" s="105">
        <f t="shared" si="14"/>
        <v>0</v>
      </c>
      <c r="X34" s="210" t="str">
        <f t="shared" si="10"/>
        <v/>
      </c>
      <c r="Y34" s="104" t="str">
        <f t="shared" si="3"/>
        <v/>
      </c>
      <c r="Z34" s="117" t="str">
        <f t="shared" si="11"/>
        <v/>
      </c>
      <c r="AA34" s="104">
        <f>SUM(Z29:Z34)/6</f>
        <v>0</v>
      </c>
      <c r="AB34" s="105">
        <f t="shared" si="16"/>
        <v>0</v>
      </c>
    </row>
    <row r="35" spans="1:28" s="16" customFormat="1" ht="15" customHeight="1" x14ac:dyDescent="0.25">
      <c r="A35" s="91">
        <v>19</v>
      </c>
      <c r="B35" s="108"/>
      <c r="C35" s="118"/>
      <c r="D35" s="109"/>
      <c r="E35" s="110"/>
      <c r="F35" s="113"/>
      <c r="G35" s="112"/>
      <c r="H35" s="113"/>
      <c r="I35" s="114"/>
      <c r="J35" s="115"/>
      <c r="K35" s="113"/>
      <c r="L35" s="112"/>
      <c r="M35" s="113"/>
      <c r="N35" s="114"/>
      <c r="O35" s="207">
        <f t="shared" si="4"/>
        <v>19</v>
      </c>
      <c r="P35" s="208" t="str">
        <f t="shared" si="5"/>
        <v/>
      </c>
      <c r="Q35" s="119" t="str">
        <f t="shared" si="6"/>
        <v/>
      </c>
      <c r="R35" s="209" t="str">
        <f t="shared" si="7"/>
        <v/>
      </c>
      <c r="S35" s="210" t="str">
        <f t="shared" si="8"/>
        <v/>
      </c>
      <c r="T35" s="116" t="str">
        <f t="shared" si="2"/>
        <v/>
      </c>
      <c r="U35" s="117" t="str">
        <f t="shared" si="9"/>
        <v/>
      </c>
      <c r="V35" s="1"/>
      <c r="W35" s="105">
        <f t="shared" si="14"/>
        <v>0</v>
      </c>
      <c r="X35" s="210" t="str">
        <f t="shared" si="10"/>
        <v/>
      </c>
      <c r="Y35" s="104" t="str">
        <f t="shared" si="3"/>
        <v/>
      </c>
      <c r="Z35" s="117" t="str">
        <f t="shared" si="11"/>
        <v/>
      </c>
      <c r="AA35" s="1"/>
      <c r="AB35" s="105">
        <f t="shared" si="16"/>
        <v>0</v>
      </c>
    </row>
    <row r="36" spans="1:28" s="16" customFormat="1" ht="15" customHeight="1" x14ac:dyDescent="0.25">
      <c r="A36" s="91">
        <v>20</v>
      </c>
      <c r="B36" s="108"/>
      <c r="C36" s="118"/>
      <c r="D36" s="109"/>
      <c r="E36" s="110"/>
      <c r="F36" s="113"/>
      <c r="G36" s="112"/>
      <c r="H36" s="113"/>
      <c r="I36" s="114"/>
      <c r="J36" s="115"/>
      <c r="K36" s="113"/>
      <c r="L36" s="112"/>
      <c r="M36" s="113"/>
      <c r="N36" s="114"/>
      <c r="O36" s="207">
        <f t="shared" si="4"/>
        <v>20</v>
      </c>
      <c r="P36" s="208" t="str">
        <f t="shared" si="5"/>
        <v/>
      </c>
      <c r="Q36" s="119" t="str">
        <f t="shared" si="6"/>
        <v/>
      </c>
      <c r="R36" s="209" t="str">
        <f t="shared" si="7"/>
        <v/>
      </c>
      <c r="S36" s="210" t="str">
        <f t="shared" si="8"/>
        <v/>
      </c>
      <c r="T36" s="116" t="str">
        <f t="shared" si="2"/>
        <v/>
      </c>
      <c r="U36" s="117" t="str">
        <f t="shared" si="9"/>
        <v/>
      </c>
      <c r="V36" s="1"/>
      <c r="W36" s="105">
        <f t="shared" si="14"/>
        <v>0</v>
      </c>
      <c r="X36" s="210" t="str">
        <f t="shared" si="10"/>
        <v/>
      </c>
      <c r="Y36" s="104" t="str">
        <f t="shared" si="3"/>
        <v/>
      </c>
      <c r="Z36" s="117" t="str">
        <f t="shared" si="11"/>
        <v/>
      </c>
      <c r="AA36" s="1"/>
      <c r="AB36" s="105">
        <f t="shared" si="16"/>
        <v>0</v>
      </c>
    </row>
    <row r="37" spans="1:28" s="16" customFormat="1" ht="15" customHeight="1" x14ac:dyDescent="0.25">
      <c r="A37" s="91">
        <v>21</v>
      </c>
      <c r="B37" s="108"/>
      <c r="C37" s="118"/>
      <c r="D37" s="109"/>
      <c r="E37" s="110"/>
      <c r="F37" s="113"/>
      <c r="G37" s="112"/>
      <c r="H37" s="113"/>
      <c r="I37" s="114"/>
      <c r="J37" s="115"/>
      <c r="K37" s="113"/>
      <c r="L37" s="112"/>
      <c r="M37" s="113"/>
      <c r="N37" s="114"/>
      <c r="O37" s="207">
        <f t="shared" si="4"/>
        <v>21</v>
      </c>
      <c r="P37" s="208" t="str">
        <f t="shared" si="5"/>
        <v/>
      </c>
      <c r="Q37" s="119" t="str">
        <f t="shared" si="6"/>
        <v/>
      </c>
      <c r="R37" s="209" t="str">
        <f t="shared" si="7"/>
        <v/>
      </c>
      <c r="S37" s="210" t="str">
        <f t="shared" si="8"/>
        <v/>
      </c>
      <c r="T37" s="116" t="str">
        <f t="shared" si="2"/>
        <v/>
      </c>
      <c r="U37" s="117" t="str">
        <f t="shared" si="9"/>
        <v/>
      </c>
      <c r="V37" s="1"/>
      <c r="W37" s="105">
        <f t="shared" si="14"/>
        <v>0</v>
      </c>
      <c r="X37" s="210" t="str">
        <f t="shared" si="10"/>
        <v/>
      </c>
      <c r="Y37" s="104" t="str">
        <f t="shared" si="3"/>
        <v/>
      </c>
      <c r="Z37" s="117" t="str">
        <f t="shared" si="11"/>
        <v/>
      </c>
      <c r="AA37" s="1"/>
      <c r="AB37" s="105">
        <f t="shared" si="16"/>
        <v>0</v>
      </c>
    </row>
    <row r="38" spans="1:28" s="16" customFormat="1" ht="15" customHeight="1" x14ac:dyDescent="0.25">
      <c r="A38" s="91">
        <v>22</v>
      </c>
      <c r="B38" s="108"/>
      <c r="C38" s="118"/>
      <c r="D38" s="109"/>
      <c r="E38" s="110"/>
      <c r="F38" s="113"/>
      <c r="G38" s="112"/>
      <c r="H38" s="113"/>
      <c r="I38" s="114"/>
      <c r="J38" s="115"/>
      <c r="K38" s="113"/>
      <c r="L38" s="112"/>
      <c r="M38" s="113"/>
      <c r="N38" s="114"/>
      <c r="O38" s="207">
        <f t="shared" si="4"/>
        <v>22</v>
      </c>
      <c r="P38" s="208" t="str">
        <f t="shared" si="5"/>
        <v/>
      </c>
      <c r="Q38" s="119" t="str">
        <f t="shared" si="6"/>
        <v/>
      </c>
      <c r="R38" s="209" t="str">
        <f t="shared" si="7"/>
        <v/>
      </c>
      <c r="S38" s="210" t="str">
        <f t="shared" si="8"/>
        <v/>
      </c>
      <c r="T38" s="116" t="str">
        <f t="shared" si="2"/>
        <v/>
      </c>
      <c r="U38" s="117" t="str">
        <f t="shared" si="9"/>
        <v/>
      </c>
      <c r="V38" s="1"/>
      <c r="W38" s="105">
        <f t="shared" si="14"/>
        <v>0</v>
      </c>
      <c r="X38" s="210" t="str">
        <f t="shared" si="10"/>
        <v/>
      </c>
      <c r="Y38" s="104" t="str">
        <f t="shared" si="3"/>
        <v/>
      </c>
      <c r="Z38" s="117" t="str">
        <f t="shared" si="11"/>
        <v/>
      </c>
      <c r="AA38" s="1"/>
      <c r="AB38" s="105">
        <f t="shared" si="16"/>
        <v>0</v>
      </c>
    </row>
    <row r="39" spans="1:28" s="16" customFormat="1" ht="15" customHeight="1" x14ac:dyDescent="0.25">
      <c r="A39" s="91">
        <v>23</v>
      </c>
      <c r="B39" s="108"/>
      <c r="C39" s="118"/>
      <c r="D39" s="109"/>
      <c r="E39" s="110"/>
      <c r="F39" s="113"/>
      <c r="G39" s="112"/>
      <c r="H39" s="113"/>
      <c r="I39" s="114"/>
      <c r="J39" s="115"/>
      <c r="K39" s="113"/>
      <c r="L39" s="112"/>
      <c r="M39" s="113"/>
      <c r="N39" s="114"/>
      <c r="O39" s="207">
        <f t="shared" si="4"/>
        <v>23</v>
      </c>
      <c r="P39" s="208" t="str">
        <f t="shared" si="5"/>
        <v/>
      </c>
      <c r="Q39" s="119" t="str">
        <f t="shared" si="6"/>
        <v/>
      </c>
      <c r="R39" s="209" t="str">
        <f t="shared" si="7"/>
        <v/>
      </c>
      <c r="S39" s="210" t="str">
        <f t="shared" si="8"/>
        <v/>
      </c>
      <c r="T39" s="116" t="str">
        <f t="shared" si="2"/>
        <v/>
      </c>
      <c r="U39" s="117" t="str">
        <f t="shared" si="9"/>
        <v/>
      </c>
      <c r="V39" s="1"/>
      <c r="W39" s="105">
        <f t="shared" si="14"/>
        <v>0</v>
      </c>
      <c r="X39" s="210" t="str">
        <f t="shared" si="10"/>
        <v/>
      </c>
      <c r="Y39" s="104" t="str">
        <f t="shared" si="3"/>
        <v/>
      </c>
      <c r="Z39" s="117" t="str">
        <f t="shared" si="11"/>
        <v/>
      </c>
      <c r="AA39" s="1"/>
      <c r="AB39" s="105">
        <f t="shared" si="16"/>
        <v>0</v>
      </c>
    </row>
    <row r="40" spans="1:28" s="16" customFormat="1" ht="15" customHeight="1" x14ac:dyDescent="0.25">
      <c r="A40" s="91">
        <v>24</v>
      </c>
      <c r="B40" s="108"/>
      <c r="C40" s="118"/>
      <c r="D40" s="109"/>
      <c r="E40" s="110"/>
      <c r="F40" s="113"/>
      <c r="G40" s="112"/>
      <c r="H40" s="113"/>
      <c r="I40" s="114"/>
      <c r="J40" s="115"/>
      <c r="K40" s="113"/>
      <c r="L40" s="112"/>
      <c r="M40" s="113"/>
      <c r="N40" s="114"/>
      <c r="O40" s="207">
        <f t="shared" si="4"/>
        <v>24</v>
      </c>
      <c r="P40" s="208" t="str">
        <f t="shared" si="5"/>
        <v/>
      </c>
      <c r="Q40" s="119" t="str">
        <f t="shared" si="6"/>
        <v/>
      </c>
      <c r="R40" s="209" t="str">
        <f t="shared" si="7"/>
        <v/>
      </c>
      <c r="S40" s="210" t="str">
        <f t="shared" si="8"/>
        <v/>
      </c>
      <c r="T40" s="116" t="str">
        <f t="shared" si="2"/>
        <v/>
      </c>
      <c r="U40" s="117" t="str">
        <f t="shared" si="9"/>
        <v/>
      </c>
      <c r="V40" s="104">
        <f>SUM(U35:U40)/6</f>
        <v>0</v>
      </c>
      <c r="W40" s="105">
        <f t="shared" si="14"/>
        <v>0</v>
      </c>
      <c r="X40" s="210" t="str">
        <f t="shared" si="10"/>
        <v/>
      </c>
      <c r="Y40" s="104" t="str">
        <f t="shared" si="3"/>
        <v/>
      </c>
      <c r="Z40" s="117" t="str">
        <f t="shared" si="11"/>
        <v/>
      </c>
      <c r="AA40" s="104">
        <f>SUM(Z35:Z40)/6</f>
        <v>0</v>
      </c>
      <c r="AB40" s="105">
        <f t="shared" si="16"/>
        <v>0</v>
      </c>
    </row>
    <row r="41" spans="1:28" s="16" customFormat="1" ht="15" customHeight="1" x14ac:dyDescent="0.25">
      <c r="A41" s="91">
        <v>25</v>
      </c>
      <c r="B41" s="108"/>
      <c r="C41" s="118"/>
      <c r="D41" s="109"/>
      <c r="E41" s="110"/>
      <c r="F41" s="113"/>
      <c r="G41" s="112"/>
      <c r="H41" s="113"/>
      <c r="I41" s="114"/>
      <c r="J41" s="115"/>
      <c r="K41" s="113"/>
      <c r="L41" s="112"/>
      <c r="M41" s="113"/>
      <c r="N41" s="114"/>
      <c r="O41" s="207">
        <f t="shared" si="4"/>
        <v>25</v>
      </c>
      <c r="P41" s="208" t="str">
        <f t="shared" si="5"/>
        <v/>
      </c>
      <c r="Q41" s="119" t="str">
        <f t="shared" si="6"/>
        <v/>
      </c>
      <c r="R41" s="209" t="str">
        <f t="shared" si="7"/>
        <v/>
      </c>
      <c r="S41" s="210" t="str">
        <f t="shared" si="8"/>
        <v/>
      </c>
      <c r="T41" s="116" t="str">
        <f t="shared" si="2"/>
        <v/>
      </c>
      <c r="U41" s="117" t="str">
        <f t="shared" si="9"/>
        <v/>
      </c>
      <c r="V41" s="1"/>
      <c r="W41" s="105">
        <f t="shared" si="14"/>
        <v>0</v>
      </c>
      <c r="X41" s="210" t="str">
        <f t="shared" si="10"/>
        <v/>
      </c>
      <c r="Y41" s="104" t="str">
        <f t="shared" si="3"/>
        <v/>
      </c>
      <c r="Z41" s="117" t="str">
        <f t="shared" si="11"/>
        <v/>
      </c>
      <c r="AA41" s="1"/>
      <c r="AB41" s="105">
        <f t="shared" si="16"/>
        <v>0</v>
      </c>
    </row>
    <row r="42" spans="1:28" s="16" customFormat="1" ht="15" customHeight="1" x14ac:dyDescent="0.25">
      <c r="A42" s="91">
        <v>26</v>
      </c>
      <c r="B42" s="108"/>
      <c r="C42" s="118"/>
      <c r="D42" s="109"/>
      <c r="E42" s="110"/>
      <c r="F42" s="113"/>
      <c r="G42" s="112"/>
      <c r="H42" s="113"/>
      <c r="I42" s="114"/>
      <c r="J42" s="115"/>
      <c r="K42" s="113"/>
      <c r="L42" s="112"/>
      <c r="M42" s="113"/>
      <c r="N42" s="114"/>
      <c r="O42" s="207">
        <f t="shared" si="4"/>
        <v>26</v>
      </c>
      <c r="P42" s="208" t="str">
        <f t="shared" si="5"/>
        <v/>
      </c>
      <c r="Q42" s="119" t="str">
        <f t="shared" si="6"/>
        <v/>
      </c>
      <c r="R42" s="209" t="str">
        <f t="shared" si="7"/>
        <v/>
      </c>
      <c r="S42" s="210" t="str">
        <f t="shared" si="8"/>
        <v/>
      </c>
      <c r="T42" s="116" t="str">
        <f t="shared" si="2"/>
        <v/>
      </c>
      <c r="U42" s="117" t="str">
        <f t="shared" si="9"/>
        <v/>
      </c>
      <c r="V42" s="1"/>
      <c r="W42" s="105">
        <f t="shared" si="14"/>
        <v>0</v>
      </c>
      <c r="X42" s="210" t="str">
        <f t="shared" si="10"/>
        <v/>
      </c>
      <c r="Y42" s="104" t="str">
        <f t="shared" si="3"/>
        <v/>
      </c>
      <c r="Z42" s="117" t="str">
        <f t="shared" si="11"/>
        <v/>
      </c>
      <c r="AA42" s="1"/>
      <c r="AB42" s="105">
        <f t="shared" si="16"/>
        <v>0</v>
      </c>
    </row>
    <row r="43" spans="1:28" s="16" customFormat="1" ht="15" customHeight="1" x14ac:dyDescent="0.25">
      <c r="A43" s="91">
        <v>27</v>
      </c>
      <c r="B43" s="108"/>
      <c r="C43" s="118"/>
      <c r="D43" s="109"/>
      <c r="E43" s="110"/>
      <c r="F43" s="113"/>
      <c r="G43" s="112"/>
      <c r="H43" s="113"/>
      <c r="I43" s="114"/>
      <c r="J43" s="115"/>
      <c r="K43" s="113"/>
      <c r="L43" s="112"/>
      <c r="M43" s="113"/>
      <c r="N43" s="114"/>
      <c r="O43" s="207">
        <f t="shared" si="4"/>
        <v>27</v>
      </c>
      <c r="P43" s="208" t="str">
        <f t="shared" si="5"/>
        <v/>
      </c>
      <c r="Q43" s="119" t="str">
        <f t="shared" si="6"/>
        <v/>
      </c>
      <c r="R43" s="209" t="str">
        <f t="shared" si="7"/>
        <v/>
      </c>
      <c r="S43" s="210" t="str">
        <f t="shared" si="8"/>
        <v/>
      </c>
      <c r="T43" s="116" t="str">
        <f t="shared" si="2"/>
        <v/>
      </c>
      <c r="U43" s="117" t="str">
        <f t="shared" si="9"/>
        <v/>
      </c>
      <c r="V43" s="1"/>
      <c r="W43" s="105">
        <f t="shared" si="14"/>
        <v>0</v>
      </c>
      <c r="X43" s="210" t="str">
        <f t="shared" si="10"/>
        <v/>
      </c>
      <c r="Y43" s="104" t="str">
        <f t="shared" si="3"/>
        <v/>
      </c>
      <c r="Z43" s="117" t="str">
        <f t="shared" si="11"/>
        <v/>
      </c>
      <c r="AA43" s="1"/>
      <c r="AB43" s="105">
        <f t="shared" si="16"/>
        <v>0</v>
      </c>
    </row>
    <row r="44" spans="1:28" s="16" customFormat="1" ht="15" customHeight="1" x14ac:dyDescent="0.25">
      <c r="A44" s="91">
        <v>28</v>
      </c>
      <c r="B44" s="108"/>
      <c r="C44" s="118"/>
      <c r="D44" s="109"/>
      <c r="E44" s="110"/>
      <c r="F44" s="113"/>
      <c r="G44" s="112"/>
      <c r="H44" s="113"/>
      <c r="I44" s="114"/>
      <c r="J44" s="115"/>
      <c r="K44" s="113"/>
      <c r="L44" s="112"/>
      <c r="M44" s="113"/>
      <c r="N44" s="114"/>
      <c r="O44" s="207">
        <f t="shared" si="4"/>
        <v>28</v>
      </c>
      <c r="P44" s="208" t="str">
        <f t="shared" si="5"/>
        <v/>
      </c>
      <c r="Q44" s="119" t="str">
        <f t="shared" si="6"/>
        <v/>
      </c>
      <c r="R44" s="209" t="str">
        <f t="shared" si="7"/>
        <v/>
      </c>
      <c r="S44" s="210" t="str">
        <f t="shared" si="8"/>
        <v/>
      </c>
      <c r="T44" s="116" t="str">
        <f t="shared" si="2"/>
        <v/>
      </c>
      <c r="U44" s="117" t="str">
        <f t="shared" si="9"/>
        <v/>
      </c>
      <c r="V44" s="1"/>
      <c r="W44" s="105">
        <f t="shared" si="14"/>
        <v>0</v>
      </c>
      <c r="X44" s="210" t="str">
        <f t="shared" si="10"/>
        <v/>
      </c>
      <c r="Y44" s="104" t="str">
        <f t="shared" si="3"/>
        <v/>
      </c>
      <c r="Z44" s="117" t="str">
        <f t="shared" si="11"/>
        <v/>
      </c>
      <c r="AA44" s="1"/>
      <c r="AB44" s="105">
        <f t="shared" si="16"/>
        <v>0</v>
      </c>
    </row>
    <row r="45" spans="1:28" s="16" customFormat="1" ht="15" customHeight="1" x14ac:dyDescent="0.25">
      <c r="A45" s="91">
        <v>29</v>
      </c>
      <c r="B45" s="108"/>
      <c r="C45" s="118"/>
      <c r="D45" s="109"/>
      <c r="E45" s="110"/>
      <c r="F45" s="113"/>
      <c r="G45" s="112"/>
      <c r="H45" s="113"/>
      <c r="I45" s="114"/>
      <c r="J45" s="115"/>
      <c r="K45" s="113"/>
      <c r="L45" s="112"/>
      <c r="M45" s="113"/>
      <c r="N45" s="114"/>
      <c r="O45" s="207">
        <f t="shared" si="4"/>
        <v>29</v>
      </c>
      <c r="P45" s="208" t="str">
        <f t="shared" si="5"/>
        <v/>
      </c>
      <c r="Q45" s="119" t="str">
        <f t="shared" si="6"/>
        <v/>
      </c>
      <c r="R45" s="209" t="str">
        <f t="shared" si="7"/>
        <v/>
      </c>
      <c r="S45" s="210" t="str">
        <f t="shared" si="8"/>
        <v/>
      </c>
      <c r="T45" s="116" t="str">
        <f t="shared" si="2"/>
        <v/>
      </c>
      <c r="U45" s="117" t="str">
        <f t="shared" si="9"/>
        <v/>
      </c>
      <c r="V45" s="1"/>
      <c r="W45" s="105">
        <f t="shared" si="14"/>
        <v>0</v>
      </c>
      <c r="X45" s="210" t="str">
        <f t="shared" si="10"/>
        <v/>
      </c>
      <c r="Y45" s="104" t="str">
        <f t="shared" si="3"/>
        <v/>
      </c>
      <c r="Z45" s="117" t="str">
        <f t="shared" si="11"/>
        <v/>
      </c>
      <c r="AA45" s="1"/>
      <c r="AB45" s="105">
        <f t="shared" si="16"/>
        <v>0</v>
      </c>
    </row>
    <row r="46" spans="1:28" s="16" customFormat="1" ht="15" customHeight="1" x14ac:dyDescent="0.25">
      <c r="A46" s="91">
        <v>30</v>
      </c>
      <c r="B46" s="108"/>
      <c r="C46" s="118"/>
      <c r="D46" s="109"/>
      <c r="E46" s="110"/>
      <c r="F46" s="113"/>
      <c r="G46" s="112"/>
      <c r="H46" s="113"/>
      <c r="I46" s="114"/>
      <c r="J46" s="115"/>
      <c r="K46" s="113"/>
      <c r="L46" s="112"/>
      <c r="M46" s="113"/>
      <c r="N46" s="114"/>
      <c r="O46" s="207">
        <f t="shared" si="4"/>
        <v>30</v>
      </c>
      <c r="P46" s="208" t="str">
        <f t="shared" si="5"/>
        <v/>
      </c>
      <c r="Q46" s="119" t="str">
        <f t="shared" si="6"/>
        <v/>
      </c>
      <c r="R46" s="209" t="str">
        <f t="shared" si="7"/>
        <v/>
      </c>
      <c r="S46" s="210" t="str">
        <f t="shared" si="8"/>
        <v/>
      </c>
      <c r="T46" s="116" t="str">
        <f t="shared" si="2"/>
        <v/>
      </c>
      <c r="U46" s="117" t="str">
        <f t="shared" si="9"/>
        <v/>
      </c>
      <c r="V46" s="104">
        <f>SUM(U41:U46)/6</f>
        <v>0</v>
      </c>
      <c r="W46" s="105">
        <f t="shared" si="14"/>
        <v>0</v>
      </c>
      <c r="X46" s="210" t="str">
        <f t="shared" si="10"/>
        <v/>
      </c>
      <c r="Y46" s="104" t="str">
        <f t="shared" si="3"/>
        <v/>
      </c>
      <c r="Z46" s="117" t="str">
        <f t="shared" si="11"/>
        <v/>
      </c>
      <c r="AA46" s="104">
        <f>SUM(Z41:Z46)/6</f>
        <v>0</v>
      </c>
      <c r="AB46" s="105">
        <f t="shared" si="16"/>
        <v>0</v>
      </c>
    </row>
    <row r="47" spans="1:28" s="16" customFormat="1" ht="15" customHeight="1" x14ac:dyDescent="0.25">
      <c r="A47" s="91">
        <v>31</v>
      </c>
      <c r="B47" s="108"/>
      <c r="C47" s="118"/>
      <c r="D47" s="109"/>
      <c r="E47" s="110"/>
      <c r="F47" s="113"/>
      <c r="G47" s="112"/>
      <c r="H47" s="113"/>
      <c r="I47" s="114"/>
      <c r="J47" s="115"/>
      <c r="K47" s="113"/>
      <c r="L47" s="112"/>
      <c r="M47" s="113"/>
      <c r="N47" s="114"/>
      <c r="O47" s="207">
        <f t="shared" si="4"/>
        <v>31</v>
      </c>
      <c r="P47" s="208" t="str">
        <f t="shared" si="5"/>
        <v/>
      </c>
      <c r="Q47" s="119" t="str">
        <f t="shared" si="6"/>
        <v/>
      </c>
      <c r="R47" s="209" t="str">
        <f t="shared" si="7"/>
        <v/>
      </c>
      <c r="S47" s="210" t="str">
        <f t="shared" si="8"/>
        <v/>
      </c>
      <c r="T47" s="116" t="str">
        <f t="shared" si="2"/>
        <v/>
      </c>
      <c r="U47" s="117" t="str">
        <f t="shared" si="9"/>
        <v/>
      </c>
      <c r="V47" s="1"/>
      <c r="W47" s="105">
        <f t="shared" si="14"/>
        <v>0</v>
      </c>
      <c r="X47" s="210" t="str">
        <f t="shared" si="10"/>
        <v/>
      </c>
      <c r="Y47" s="104" t="str">
        <f t="shared" si="3"/>
        <v/>
      </c>
      <c r="Z47" s="117" t="str">
        <f t="shared" si="11"/>
        <v/>
      </c>
      <c r="AA47" s="1"/>
      <c r="AB47" s="105">
        <f t="shared" si="16"/>
        <v>0</v>
      </c>
    </row>
    <row r="48" spans="1:28" s="16" customFormat="1" ht="15" customHeight="1" x14ac:dyDescent="0.25">
      <c r="A48" s="91">
        <v>32</v>
      </c>
      <c r="B48" s="108"/>
      <c r="C48" s="118"/>
      <c r="D48" s="109"/>
      <c r="E48" s="110"/>
      <c r="F48" s="113"/>
      <c r="G48" s="112"/>
      <c r="H48" s="113"/>
      <c r="I48" s="114"/>
      <c r="J48" s="115"/>
      <c r="K48" s="113"/>
      <c r="L48" s="112"/>
      <c r="M48" s="113"/>
      <c r="N48" s="114"/>
      <c r="O48" s="207">
        <f t="shared" si="4"/>
        <v>32</v>
      </c>
      <c r="P48" s="208" t="str">
        <f t="shared" si="5"/>
        <v/>
      </c>
      <c r="Q48" s="119" t="str">
        <f t="shared" si="6"/>
        <v/>
      </c>
      <c r="R48" s="209" t="str">
        <f t="shared" si="7"/>
        <v/>
      </c>
      <c r="S48" s="210" t="str">
        <f t="shared" si="8"/>
        <v/>
      </c>
      <c r="T48" s="116" t="str">
        <f t="shared" si="2"/>
        <v/>
      </c>
      <c r="U48" s="117" t="str">
        <f t="shared" si="9"/>
        <v/>
      </c>
      <c r="V48" s="1"/>
      <c r="W48" s="105">
        <f t="shared" si="14"/>
        <v>0</v>
      </c>
      <c r="X48" s="210" t="str">
        <f t="shared" si="10"/>
        <v/>
      </c>
      <c r="Y48" s="104" t="str">
        <f t="shared" si="3"/>
        <v/>
      </c>
      <c r="Z48" s="117" t="str">
        <f t="shared" si="11"/>
        <v/>
      </c>
      <c r="AA48" s="1"/>
      <c r="AB48" s="105">
        <f t="shared" si="16"/>
        <v>0</v>
      </c>
    </row>
    <row r="49" spans="1:28" s="16" customFormat="1" ht="15" customHeight="1" x14ac:dyDescent="0.25">
      <c r="A49" s="91">
        <v>33</v>
      </c>
      <c r="B49" s="108"/>
      <c r="C49" s="118"/>
      <c r="D49" s="109"/>
      <c r="E49" s="110"/>
      <c r="F49" s="113"/>
      <c r="G49" s="112"/>
      <c r="H49" s="113"/>
      <c r="I49" s="114"/>
      <c r="J49" s="115"/>
      <c r="K49" s="113"/>
      <c r="L49" s="112"/>
      <c r="M49" s="113"/>
      <c r="N49" s="114"/>
      <c r="O49" s="207">
        <f t="shared" si="4"/>
        <v>33</v>
      </c>
      <c r="P49" s="208" t="str">
        <f t="shared" si="5"/>
        <v/>
      </c>
      <c r="Q49" s="119" t="str">
        <f t="shared" si="6"/>
        <v/>
      </c>
      <c r="R49" s="209" t="str">
        <f t="shared" si="7"/>
        <v/>
      </c>
      <c r="S49" s="210" t="str">
        <f t="shared" si="8"/>
        <v/>
      </c>
      <c r="T49" s="116" t="str">
        <f t="shared" si="2"/>
        <v/>
      </c>
      <c r="U49" s="117" t="str">
        <f t="shared" si="9"/>
        <v/>
      </c>
      <c r="V49" s="1"/>
      <c r="W49" s="105">
        <f t="shared" si="14"/>
        <v>0</v>
      </c>
      <c r="X49" s="210" t="str">
        <f t="shared" si="10"/>
        <v/>
      </c>
      <c r="Y49" s="104" t="str">
        <f t="shared" si="3"/>
        <v/>
      </c>
      <c r="Z49" s="117" t="str">
        <f t="shared" si="11"/>
        <v/>
      </c>
      <c r="AA49" s="1"/>
      <c r="AB49" s="105">
        <f t="shared" si="16"/>
        <v>0</v>
      </c>
    </row>
    <row r="50" spans="1:28" s="16" customFormat="1" ht="15" customHeight="1" x14ac:dyDescent="0.25">
      <c r="A50" s="91">
        <v>34</v>
      </c>
      <c r="B50" s="108"/>
      <c r="C50" s="118"/>
      <c r="D50" s="109"/>
      <c r="E50" s="110"/>
      <c r="F50" s="113"/>
      <c r="G50" s="112"/>
      <c r="H50" s="113"/>
      <c r="I50" s="114"/>
      <c r="J50" s="115"/>
      <c r="K50" s="113"/>
      <c r="L50" s="112"/>
      <c r="M50" s="113"/>
      <c r="N50" s="114"/>
      <c r="O50" s="207">
        <f t="shared" si="4"/>
        <v>34</v>
      </c>
      <c r="P50" s="208" t="str">
        <f t="shared" si="5"/>
        <v/>
      </c>
      <c r="Q50" s="119" t="str">
        <f t="shared" si="6"/>
        <v/>
      </c>
      <c r="R50" s="209" t="str">
        <f t="shared" si="7"/>
        <v/>
      </c>
      <c r="S50" s="210" t="str">
        <f t="shared" si="8"/>
        <v/>
      </c>
      <c r="T50" s="116" t="str">
        <f t="shared" si="2"/>
        <v/>
      </c>
      <c r="U50" s="117" t="str">
        <f t="shared" si="9"/>
        <v/>
      </c>
      <c r="V50" s="1"/>
      <c r="W50" s="105">
        <f t="shared" si="14"/>
        <v>0</v>
      </c>
      <c r="X50" s="210" t="str">
        <f t="shared" si="10"/>
        <v/>
      </c>
      <c r="Y50" s="104" t="str">
        <f t="shared" si="3"/>
        <v/>
      </c>
      <c r="Z50" s="117" t="str">
        <f t="shared" si="11"/>
        <v/>
      </c>
      <c r="AA50" s="1"/>
      <c r="AB50" s="105">
        <f t="shared" si="16"/>
        <v>0</v>
      </c>
    </row>
    <row r="51" spans="1:28" s="16" customFormat="1" ht="15" customHeight="1" x14ac:dyDescent="0.25">
      <c r="A51" s="91">
        <v>35</v>
      </c>
      <c r="B51" s="108"/>
      <c r="C51" s="118"/>
      <c r="D51" s="109"/>
      <c r="E51" s="110"/>
      <c r="F51" s="113"/>
      <c r="G51" s="112"/>
      <c r="H51" s="113"/>
      <c r="I51" s="114"/>
      <c r="J51" s="115"/>
      <c r="K51" s="113"/>
      <c r="L51" s="112"/>
      <c r="M51" s="113"/>
      <c r="N51" s="114"/>
      <c r="O51" s="207">
        <f t="shared" si="4"/>
        <v>35</v>
      </c>
      <c r="P51" s="208" t="str">
        <f t="shared" si="5"/>
        <v/>
      </c>
      <c r="Q51" s="119" t="str">
        <f t="shared" si="6"/>
        <v/>
      </c>
      <c r="R51" s="209" t="str">
        <f t="shared" si="7"/>
        <v/>
      </c>
      <c r="S51" s="210" t="str">
        <f t="shared" si="8"/>
        <v/>
      </c>
      <c r="T51" s="116" t="str">
        <f t="shared" si="2"/>
        <v/>
      </c>
      <c r="U51" s="117" t="str">
        <f t="shared" si="9"/>
        <v/>
      </c>
      <c r="V51" s="1"/>
      <c r="W51" s="105">
        <f t="shared" si="14"/>
        <v>0</v>
      </c>
      <c r="X51" s="210" t="str">
        <f t="shared" si="10"/>
        <v/>
      </c>
      <c r="Y51" s="104" t="str">
        <f t="shared" si="3"/>
        <v/>
      </c>
      <c r="Z51" s="117" t="str">
        <f t="shared" si="11"/>
        <v/>
      </c>
      <c r="AA51" s="1"/>
      <c r="AB51" s="105">
        <f t="shared" si="16"/>
        <v>0</v>
      </c>
    </row>
    <row r="52" spans="1:28" s="16" customFormat="1" ht="15" customHeight="1" x14ac:dyDescent="0.25">
      <c r="A52" s="91">
        <v>36</v>
      </c>
      <c r="B52" s="108"/>
      <c r="C52" s="118"/>
      <c r="D52" s="109"/>
      <c r="E52" s="110"/>
      <c r="F52" s="113"/>
      <c r="G52" s="112"/>
      <c r="H52" s="113"/>
      <c r="I52" s="114"/>
      <c r="J52" s="115"/>
      <c r="K52" s="113"/>
      <c r="L52" s="112"/>
      <c r="M52" s="113"/>
      <c r="N52" s="114"/>
      <c r="O52" s="207">
        <f t="shared" si="4"/>
        <v>36</v>
      </c>
      <c r="P52" s="208" t="str">
        <f t="shared" si="5"/>
        <v/>
      </c>
      <c r="Q52" s="119" t="str">
        <f t="shared" si="6"/>
        <v/>
      </c>
      <c r="R52" s="209" t="str">
        <f t="shared" si="7"/>
        <v/>
      </c>
      <c r="S52" s="210" t="str">
        <f t="shared" si="8"/>
        <v/>
      </c>
      <c r="T52" s="116" t="str">
        <f t="shared" si="2"/>
        <v/>
      </c>
      <c r="U52" s="117" t="str">
        <f t="shared" si="9"/>
        <v/>
      </c>
      <c r="V52" s="104">
        <f>SUM(U47:U52)/6</f>
        <v>0</v>
      </c>
      <c r="W52" s="105">
        <f t="shared" si="14"/>
        <v>0</v>
      </c>
      <c r="X52" s="210" t="str">
        <f t="shared" si="10"/>
        <v/>
      </c>
      <c r="Y52" s="104" t="str">
        <f t="shared" si="3"/>
        <v/>
      </c>
      <c r="Z52" s="117" t="str">
        <f t="shared" si="11"/>
        <v/>
      </c>
      <c r="AA52" s="104">
        <f>SUM(Z47:Z52)/6</f>
        <v>0</v>
      </c>
      <c r="AB52" s="105">
        <f t="shared" si="16"/>
        <v>0</v>
      </c>
    </row>
    <row r="53" spans="1:28" s="16" customFormat="1" ht="15" customHeight="1" x14ac:dyDescent="0.25">
      <c r="A53" s="91">
        <v>37</v>
      </c>
      <c r="B53" s="108"/>
      <c r="C53" s="118"/>
      <c r="D53" s="109"/>
      <c r="E53" s="110"/>
      <c r="F53" s="113"/>
      <c r="G53" s="112"/>
      <c r="H53" s="113"/>
      <c r="I53" s="114"/>
      <c r="J53" s="115"/>
      <c r="K53" s="113"/>
      <c r="L53" s="112"/>
      <c r="M53" s="113"/>
      <c r="N53" s="114"/>
      <c r="O53" s="207">
        <f t="shared" si="4"/>
        <v>37</v>
      </c>
      <c r="P53" s="208" t="str">
        <f t="shared" si="5"/>
        <v/>
      </c>
      <c r="Q53" s="119" t="str">
        <f t="shared" si="6"/>
        <v/>
      </c>
      <c r="R53" s="209" t="str">
        <f t="shared" si="7"/>
        <v/>
      </c>
      <c r="S53" s="210" t="str">
        <f t="shared" si="8"/>
        <v/>
      </c>
      <c r="T53" s="116" t="str">
        <f t="shared" si="2"/>
        <v/>
      </c>
      <c r="U53" s="117" t="str">
        <f t="shared" si="9"/>
        <v/>
      </c>
      <c r="V53" s="1"/>
      <c r="W53" s="105">
        <f t="shared" si="14"/>
        <v>0</v>
      </c>
      <c r="X53" s="210" t="str">
        <f t="shared" si="10"/>
        <v/>
      </c>
      <c r="Y53" s="104" t="str">
        <f t="shared" si="3"/>
        <v/>
      </c>
      <c r="Z53" s="117" t="str">
        <f t="shared" si="11"/>
        <v/>
      </c>
      <c r="AA53" s="1"/>
      <c r="AB53" s="105">
        <f t="shared" si="16"/>
        <v>0</v>
      </c>
    </row>
    <row r="54" spans="1:28" ht="15" x14ac:dyDescent="0.25">
      <c r="A54" s="91">
        <v>38</v>
      </c>
      <c r="B54" s="108"/>
      <c r="C54" s="118"/>
      <c r="D54" s="109"/>
      <c r="E54" s="110"/>
      <c r="F54" s="113"/>
      <c r="G54" s="112"/>
      <c r="H54" s="113"/>
      <c r="I54" s="114"/>
      <c r="J54" s="115"/>
      <c r="K54" s="113"/>
      <c r="L54" s="112"/>
      <c r="M54" s="113"/>
      <c r="N54" s="114"/>
      <c r="O54" s="207">
        <f t="shared" si="4"/>
        <v>38</v>
      </c>
      <c r="P54" s="208" t="str">
        <f t="shared" si="5"/>
        <v/>
      </c>
      <c r="Q54" s="119" t="str">
        <f t="shared" si="6"/>
        <v/>
      </c>
      <c r="R54" s="209" t="str">
        <f t="shared" si="7"/>
        <v/>
      </c>
      <c r="S54" s="210" t="str">
        <f t="shared" si="8"/>
        <v/>
      </c>
      <c r="T54" s="116" t="str">
        <f t="shared" si="2"/>
        <v/>
      </c>
      <c r="U54" s="117" t="str">
        <f t="shared" si="9"/>
        <v/>
      </c>
      <c r="V54" s="1"/>
      <c r="W54" s="105">
        <f t="shared" si="14"/>
        <v>0</v>
      </c>
      <c r="X54" s="210" t="str">
        <f t="shared" si="10"/>
        <v/>
      </c>
      <c r="Y54" s="104" t="str">
        <f t="shared" si="3"/>
        <v/>
      </c>
      <c r="Z54" s="117" t="str">
        <f t="shared" si="11"/>
        <v/>
      </c>
      <c r="AA54" s="1"/>
      <c r="AB54" s="105">
        <f t="shared" si="16"/>
        <v>0</v>
      </c>
    </row>
    <row r="55" spans="1:28" ht="15" x14ac:dyDescent="0.25">
      <c r="A55" s="91">
        <v>39</v>
      </c>
      <c r="B55" s="108"/>
      <c r="C55" s="118"/>
      <c r="D55" s="109"/>
      <c r="E55" s="110"/>
      <c r="F55" s="113"/>
      <c r="G55" s="112"/>
      <c r="H55" s="113"/>
      <c r="I55" s="114"/>
      <c r="J55" s="115"/>
      <c r="K55" s="113"/>
      <c r="L55" s="112"/>
      <c r="M55" s="113"/>
      <c r="N55" s="114"/>
      <c r="O55" s="207">
        <f t="shared" si="4"/>
        <v>39</v>
      </c>
      <c r="P55" s="208" t="str">
        <f t="shared" si="5"/>
        <v/>
      </c>
      <c r="Q55" s="119" t="str">
        <f t="shared" si="6"/>
        <v/>
      </c>
      <c r="R55" s="209" t="str">
        <f t="shared" si="7"/>
        <v/>
      </c>
      <c r="S55" s="210" t="str">
        <f t="shared" si="8"/>
        <v/>
      </c>
      <c r="T55" s="116" t="str">
        <f t="shared" si="2"/>
        <v/>
      </c>
      <c r="U55" s="117" t="str">
        <f t="shared" si="9"/>
        <v/>
      </c>
      <c r="V55" s="1"/>
      <c r="W55" s="105">
        <f t="shared" si="14"/>
        <v>0</v>
      </c>
      <c r="X55" s="210" t="str">
        <f t="shared" si="10"/>
        <v/>
      </c>
      <c r="Y55" s="104" t="str">
        <f t="shared" si="3"/>
        <v/>
      </c>
      <c r="Z55" s="117" t="str">
        <f t="shared" si="11"/>
        <v/>
      </c>
      <c r="AA55" s="1"/>
      <c r="AB55" s="105">
        <f t="shared" si="16"/>
        <v>0</v>
      </c>
    </row>
    <row r="56" spans="1:28" ht="15" x14ac:dyDescent="0.25">
      <c r="A56" s="91">
        <v>40</v>
      </c>
      <c r="B56" s="108"/>
      <c r="C56" s="118"/>
      <c r="D56" s="109"/>
      <c r="E56" s="110"/>
      <c r="F56" s="113"/>
      <c r="G56" s="112"/>
      <c r="H56" s="113"/>
      <c r="I56" s="114"/>
      <c r="J56" s="115"/>
      <c r="K56" s="113"/>
      <c r="L56" s="112"/>
      <c r="M56" s="113"/>
      <c r="N56" s="114"/>
      <c r="O56" s="207">
        <f t="shared" si="4"/>
        <v>40</v>
      </c>
      <c r="P56" s="208" t="str">
        <f t="shared" si="5"/>
        <v/>
      </c>
      <c r="Q56" s="119" t="str">
        <f t="shared" si="6"/>
        <v/>
      </c>
      <c r="R56" s="209" t="str">
        <f t="shared" si="7"/>
        <v/>
      </c>
      <c r="S56" s="210" t="str">
        <f t="shared" si="8"/>
        <v/>
      </c>
      <c r="T56" s="116" t="str">
        <f t="shared" si="2"/>
        <v/>
      </c>
      <c r="U56" s="117" t="str">
        <f t="shared" si="9"/>
        <v/>
      </c>
      <c r="V56" s="1"/>
      <c r="W56" s="105">
        <f t="shared" si="14"/>
        <v>0</v>
      </c>
      <c r="X56" s="210" t="str">
        <f t="shared" si="10"/>
        <v/>
      </c>
      <c r="Y56" s="104" t="str">
        <f t="shared" si="3"/>
        <v/>
      </c>
      <c r="Z56" s="117" t="str">
        <f t="shared" si="11"/>
        <v/>
      </c>
      <c r="AA56" s="1"/>
      <c r="AB56" s="105">
        <f t="shared" si="16"/>
        <v>0</v>
      </c>
    </row>
    <row r="57" spans="1:28" ht="15" x14ac:dyDescent="0.25">
      <c r="A57" s="91">
        <v>41</v>
      </c>
      <c r="B57" s="108"/>
      <c r="C57" s="118"/>
      <c r="D57" s="109"/>
      <c r="E57" s="110"/>
      <c r="F57" s="113"/>
      <c r="G57" s="112"/>
      <c r="H57" s="113"/>
      <c r="I57" s="114"/>
      <c r="J57" s="115"/>
      <c r="K57" s="113"/>
      <c r="L57" s="112"/>
      <c r="M57" s="113"/>
      <c r="N57" s="114"/>
      <c r="O57" s="207">
        <f t="shared" si="4"/>
        <v>41</v>
      </c>
      <c r="P57" s="208" t="str">
        <f t="shared" si="5"/>
        <v/>
      </c>
      <c r="Q57" s="119" t="str">
        <f t="shared" si="6"/>
        <v/>
      </c>
      <c r="R57" s="209" t="str">
        <f t="shared" si="7"/>
        <v/>
      </c>
      <c r="S57" s="210" t="str">
        <f t="shared" si="8"/>
        <v/>
      </c>
      <c r="T57" s="116" t="str">
        <f t="shared" si="2"/>
        <v/>
      </c>
      <c r="U57" s="117" t="str">
        <f t="shared" si="9"/>
        <v/>
      </c>
      <c r="V57" s="1"/>
      <c r="W57" s="105">
        <f t="shared" si="14"/>
        <v>0</v>
      </c>
      <c r="X57" s="210" t="str">
        <f t="shared" si="10"/>
        <v/>
      </c>
      <c r="Y57" s="104" t="str">
        <f t="shared" si="3"/>
        <v/>
      </c>
      <c r="Z57" s="117" t="str">
        <f t="shared" si="11"/>
        <v/>
      </c>
      <c r="AA57" s="1"/>
      <c r="AB57" s="105">
        <f t="shared" si="16"/>
        <v>0</v>
      </c>
    </row>
    <row r="58" spans="1:28" ht="15.75" thickBot="1" x14ac:dyDescent="0.3">
      <c r="A58" s="91">
        <v>42</v>
      </c>
      <c r="B58" s="108"/>
      <c r="C58" s="118"/>
      <c r="D58" s="109"/>
      <c r="E58" s="110"/>
      <c r="F58" s="113"/>
      <c r="G58" s="112"/>
      <c r="H58" s="113"/>
      <c r="I58" s="114"/>
      <c r="J58" s="115"/>
      <c r="K58" s="113"/>
      <c r="L58" s="112"/>
      <c r="M58" s="113"/>
      <c r="N58" s="114"/>
      <c r="O58" s="207">
        <f t="shared" si="4"/>
        <v>42</v>
      </c>
      <c r="P58" s="208" t="str">
        <f t="shared" si="5"/>
        <v/>
      </c>
      <c r="Q58" s="119" t="str">
        <f t="shared" si="6"/>
        <v/>
      </c>
      <c r="R58" s="209" t="str">
        <f t="shared" si="7"/>
        <v/>
      </c>
      <c r="S58" s="210" t="str">
        <f t="shared" si="8"/>
        <v/>
      </c>
      <c r="T58" s="116" t="str">
        <f t="shared" si="2"/>
        <v/>
      </c>
      <c r="U58" s="117" t="str">
        <f t="shared" si="9"/>
        <v/>
      </c>
      <c r="V58" s="106">
        <f>SUM(U53:U58)/6</f>
        <v>0</v>
      </c>
      <c r="W58" s="107">
        <f t="shared" si="14"/>
        <v>0</v>
      </c>
      <c r="X58" s="210" t="str">
        <f t="shared" si="10"/>
        <v/>
      </c>
      <c r="Y58" s="104" t="str">
        <f t="shared" si="3"/>
        <v/>
      </c>
      <c r="Z58" s="117" t="str">
        <f t="shared" si="11"/>
        <v/>
      </c>
      <c r="AA58" s="104">
        <f>SUM(Z53:Z58)/6</f>
        <v>0</v>
      </c>
      <c r="AB58" s="107">
        <f t="shared" si="16"/>
        <v>0</v>
      </c>
    </row>
    <row r="59" spans="1:28" ht="13.5" thickTop="1" x14ac:dyDescent="0.25"/>
  </sheetData>
  <sheetProtection algorithmName="SHA-512" hashValue="3AbK+48uRwfzMfHJlAFwfGxsYRNIU7cfQiaMfRyB+NMQ7RZuqZJXwpylSirqVCbJP29UnSPYV4A2tRauMeO4Gw==" saltValue="OTSZlzboZ3WrhRm2tmtQRA==" spinCount="100000" sheet="1" objects="1" scenarios="1"/>
  <mergeCells count="42">
    <mergeCell ref="A15:A16"/>
    <mergeCell ref="B15:B16"/>
    <mergeCell ref="C15:C16"/>
    <mergeCell ref="D15:D16"/>
    <mergeCell ref="E15:E16"/>
    <mergeCell ref="O4:AB4"/>
    <mergeCell ref="O5:AB5"/>
    <mergeCell ref="O6:AB6"/>
    <mergeCell ref="F15:F16"/>
    <mergeCell ref="G15:G16"/>
    <mergeCell ref="H15:H16"/>
    <mergeCell ref="I15:I16"/>
    <mergeCell ref="O15:O16"/>
    <mergeCell ref="P15:P16"/>
    <mergeCell ref="AA15:AB15"/>
    <mergeCell ref="Q15:Q16"/>
    <mergeCell ref="R15:R16"/>
    <mergeCell ref="Y15:Y16"/>
    <mergeCell ref="Z15:Z16"/>
    <mergeCell ref="X15:X16"/>
    <mergeCell ref="T15:T16"/>
    <mergeCell ref="A8:B8"/>
    <mergeCell ref="E14:I14"/>
    <mergeCell ref="J14:N14"/>
    <mergeCell ref="A4:N4"/>
    <mergeCell ref="A5:N5"/>
    <mergeCell ref="A6:N6"/>
    <mergeCell ref="U15:U16"/>
    <mergeCell ref="V15:W15"/>
    <mergeCell ref="S15:S16"/>
    <mergeCell ref="J15:J16"/>
    <mergeCell ref="K15:K16"/>
    <mergeCell ref="L15:L16"/>
    <mergeCell ref="M15:M16"/>
    <mergeCell ref="N15:N16"/>
    <mergeCell ref="O8:P8"/>
    <mergeCell ref="Q8:S8"/>
    <mergeCell ref="E13:N13"/>
    <mergeCell ref="S14:W14"/>
    <mergeCell ref="X14:AB14"/>
    <mergeCell ref="S13:AB13"/>
    <mergeCell ref="C8:E8"/>
  </mergeCells>
  <pageMargins left="0.7" right="0.7" top="0.75" bottom="0.75" header="0.3" footer="0.3"/>
  <pageSetup paperSize="9" scale="50" orientation="landscape" r:id="rId1"/>
  <colBreaks count="1" manualBreakCount="1">
    <brk id="14" max="57" man="1"/>
  </col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56"/>
  <sheetViews>
    <sheetView workbookViewId="0">
      <selection activeCell="A2" sqref="A2"/>
    </sheetView>
  </sheetViews>
  <sheetFormatPr defaultColWidth="8.85546875" defaultRowHeight="15" x14ac:dyDescent="0.25"/>
  <cols>
    <col min="1" max="1" width="11" style="83" customWidth="1"/>
    <col min="2" max="2" width="10.7109375" style="83" customWidth="1"/>
    <col min="3" max="3" width="5.7109375" style="83" customWidth="1"/>
    <col min="4" max="4" width="9" style="83" customWidth="1"/>
    <col min="5" max="7" width="7.85546875" style="83" customWidth="1"/>
    <col min="8" max="8" width="5.7109375" style="83" customWidth="1"/>
    <col min="9" max="9" width="7.140625" style="83" customWidth="1"/>
    <col min="10" max="10" width="7.7109375" style="83" customWidth="1"/>
    <col min="11" max="11" width="9" customWidth="1"/>
    <col min="12" max="12" width="8" customWidth="1"/>
    <col min="257" max="257" width="8.42578125" customWidth="1"/>
    <col min="258" max="258" width="6.85546875" customWidth="1"/>
    <col min="259" max="259" width="5.7109375" customWidth="1"/>
    <col min="260" max="260" width="7.5703125" customWidth="1"/>
    <col min="261" max="263" width="7.85546875" customWidth="1"/>
    <col min="264" max="264" width="5.7109375" customWidth="1"/>
    <col min="265" max="265" width="7.140625" customWidth="1"/>
    <col min="266" max="266" width="7.7109375" customWidth="1"/>
    <col min="267" max="267" width="9" customWidth="1"/>
    <col min="268" max="268" width="8" customWidth="1"/>
    <col min="513" max="513" width="8.42578125" customWidth="1"/>
    <col min="514" max="514" width="6.85546875" customWidth="1"/>
    <col min="515" max="515" width="5.7109375" customWidth="1"/>
    <col min="516" max="516" width="7.5703125" customWidth="1"/>
    <col min="517" max="519" width="7.85546875" customWidth="1"/>
    <col min="520" max="520" width="5.7109375" customWidth="1"/>
    <col min="521" max="521" width="7.140625" customWidth="1"/>
    <col min="522" max="522" width="7.7109375" customWidth="1"/>
    <col min="523" max="523" width="9" customWidth="1"/>
    <col min="524" max="524" width="8" customWidth="1"/>
    <col min="769" max="769" width="8.42578125" customWidth="1"/>
    <col min="770" max="770" width="6.85546875" customWidth="1"/>
    <col min="771" max="771" width="5.7109375" customWidth="1"/>
    <col min="772" max="772" width="7.5703125" customWidth="1"/>
    <col min="773" max="775" width="7.85546875" customWidth="1"/>
    <col min="776" max="776" width="5.7109375" customWidth="1"/>
    <col min="777" max="777" width="7.140625" customWidth="1"/>
    <col min="778" max="778" width="7.7109375" customWidth="1"/>
    <col min="779" max="779" width="9" customWidth="1"/>
    <col min="780" max="780" width="8" customWidth="1"/>
    <col min="1025" max="1025" width="8.42578125" customWidth="1"/>
    <col min="1026" max="1026" width="6.85546875" customWidth="1"/>
    <col min="1027" max="1027" width="5.7109375" customWidth="1"/>
    <col min="1028" max="1028" width="7.5703125" customWidth="1"/>
    <col min="1029" max="1031" width="7.85546875" customWidth="1"/>
    <col min="1032" max="1032" width="5.7109375" customWidth="1"/>
    <col min="1033" max="1033" width="7.140625" customWidth="1"/>
    <col min="1034" max="1034" width="7.7109375" customWidth="1"/>
    <col min="1035" max="1035" width="9" customWidth="1"/>
    <col min="1036" max="1036" width="8" customWidth="1"/>
    <col min="1281" max="1281" width="8.42578125" customWidth="1"/>
    <col min="1282" max="1282" width="6.85546875" customWidth="1"/>
    <col min="1283" max="1283" width="5.7109375" customWidth="1"/>
    <col min="1284" max="1284" width="7.5703125" customWidth="1"/>
    <col min="1285" max="1287" width="7.85546875" customWidth="1"/>
    <col min="1288" max="1288" width="5.7109375" customWidth="1"/>
    <col min="1289" max="1289" width="7.140625" customWidth="1"/>
    <col min="1290" max="1290" width="7.7109375" customWidth="1"/>
    <col min="1291" max="1291" width="9" customWidth="1"/>
    <col min="1292" max="1292" width="8" customWidth="1"/>
    <col min="1537" max="1537" width="8.42578125" customWidth="1"/>
    <col min="1538" max="1538" width="6.85546875" customWidth="1"/>
    <col min="1539" max="1539" width="5.7109375" customWidth="1"/>
    <col min="1540" max="1540" width="7.5703125" customWidth="1"/>
    <col min="1541" max="1543" width="7.85546875" customWidth="1"/>
    <col min="1544" max="1544" width="5.7109375" customWidth="1"/>
    <col min="1545" max="1545" width="7.140625" customWidth="1"/>
    <col min="1546" max="1546" width="7.7109375" customWidth="1"/>
    <col min="1547" max="1547" width="9" customWidth="1"/>
    <col min="1548" max="1548" width="8" customWidth="1"/>
    <col min="1793" max="1793" width="8.42578125" customWidth="1"/>
    <col min="1794" max="1794" width="6.85546875" customWidth="1"/>
    <col min="1795" max="1795" width="5.7109375" customWidth="1"/>
    <col min="1796" max="1796" width="7.5703125" customWidth="1"/>
    <col min="1797" max="1799" width="7.85546875" customWidth="1"/>
    <col min="1800" max="1800" width="5.7109375" customWidth="1"/>
    <col min="1801" max="1801" width="7.140625" customWidth="1"/>
    <col min="1802" max="1802" width="7.7109375" customWidth="1"/>
    <col min="1803" max="1803" width="9" customWidth="1"/>
    <col min="1804" max="1804" width="8" customWidth="1"/>
    <col min="2049" max="2049" width="8.42578125" customWidth="1"/>
    <col min="2050" max="2050" width="6.85546875" customWidth="1"/>
    <col min="2051" max="2051" width="5.7109375" customWidth="1"/>
    <col min="2052" max="2052" width="7.5703125" customWidth="1"/>
    <col min="2053" max="2055" width="7.85546875" customWidth="1"/>
    <col min="2056" max="2056" width="5.7109375" customWidth="1"/>
    <col min="2057" max="2057" width="7.140625" customWidth="1"/>
    <col min="2058" max="2058" width="7.7109375" customWidth="1"/>
    <col min="2059" max="2059" width="9" customWidth="1"/>
    <col min="2060" max="2060" width="8" customWidth="1"/>
    <col min="2305" max="2305" width="8.42578125" customWidth="1"/>
    <col min="2306" max="2306" width="6.85546875" customWidth="1"/>
    <col min="2307" max="2307" width="5.7109375" customWidth="1"/>
    <col min="2308" max="2308" width="7.5703125" customWidth="1"/>
    <col min="2309" max="2311" width="7.85546875" customWidth="1"/>
    <col min="2312" max="2312" width="5.7109375" customWidth="1"/>
    <col min="2313" max="2313" width="7.140625" customWidth="1"/>
    <col min="2314" max="2314" width="7.7109375" customWidth="1"/>
    <col min="2315" max="2315" width="9" customWidth="1"/>
    <col min="2316" max="2316" width="8" customWidth="1"/>
    <col min="2561" max="2561" width="8.42578125" customWidth="1"/>
    <col min="2562" max="2562" width="6.85546875" customWidth="1"/>
    <col min="2563" max="2563" width="5.7109375" customWidth="1"/>
    <col min="2564" max="2564" width="7.5703125" customWidth="1"/>
    <col min="2565" max="2567" width="7.85546875" customWidth="1"/>
    <col min="2568" max="2568" width="5.7109375" customWidth="1"/>
    <col min="2569" max="2569" width="7.140625" customWidth="1"/>
    <col min="2570" max="2570" width="7.7109375" customWidth="1"/>
    <col min="2571" max="2571" width="9" customWidth="1"/>
    <col min="2572" max="2572" width="8" customWidth="1"/>
    <col min="2817" max="2817" width="8.42578125" customWidth="1"/>
    <col min="2818" max="2818" width="6.85546875" customWidth="1"/>
    <col min="2819" max="2819" width="5.7109375" customWidth="1"/>
    <col min="2820" max="2820" width="7.5703125" customWidth="1"/>
    <col min="2821" max="2823" width="7.85546875" customWidth="1"/>
    <col min="2824" max="2824" width="5.7109375" customWidth="1"/>
    <col min="2825" max="2825" width="7.140625" customWidth="1"/>
    <col min="2826" max="2826" width="7.7109375" customWidth="1"/>
    <col min="2827" max="2827" width="9" customWidth="1"/>
    <col min="2828" max="2828" width="8" customWidth="1"/>
    <col min="3073" max="3073" width="8.42578125" customWidth="1"/>
    <col min="3074" max="3074" width="6.85546875" customWidth="1"/>
    <col min="3075" max="3075" width="5.7109375" customWidth="1"/>
    <col min="3076" max="3076" width="7.5703125" customWidth="1"/>
    <col min="3077" max="3079" width="7.85546875" customWidth="1"/>
    <col min="3080" max="3080" width="5.7109375" customWidth="1"/>
    <col min="3081" max="3081" width="7.140625" customWidth="1"/>
    <col min="3082" max="3082" width="7.7109375" customWidth="1"/>
    <col min="3083" max="3083" width="9" customWidth="1"/>
    <col min="3084" max="3084" width="8" customWidth="1"/>
    <col min="3329" max="3329" width="8.42578125" customWidth="1"/>
    <col min="3330" max="3330" width="6.85546875" customWidth="1"/>
    <col min="3331" max="3331" width="5.7109375" customWidth="1"/>
    <col min="3332" max="3332" width="7.5703125" customWidth="1"/>
    <col min="3333" max="3335" width="7.85546875" customWidth="1"/>
    <col min="3336" max="3336" width="5.7109375" customWidth="1"/>
    <col min="3337" max="3337" width="7.140625" customWidth="1"/>
    <col min="3338" max="3338" width="7.7109375" customWidth="1"/>
    <col min="3339" max="3339" width="9" customWidth="1"/>
    <col min="3340" max="3340" width="8" customWidth="1"/>
    <col min="3585" max="3585" width="8.42578125" customWidth="1"/>
    <col min="3586" max="3586" width="6.85546875" customWidth="1"/>
    <col min="3587" max="3587" width="5.7109375" customWidth="1"/>
    <col min="3588" max="3588" width="7.5703125" customWidth="1"/>
    <col min="3589" max="3591" width="7.85546875" customWidth="1"/>
    <col min="3592" max="3592" width="5.7109375" customWidth="1"/>
    <col min="3593" max="3593" width="7.140625" customWidth="1"/>
    <col min="3594" max="3594" width="7.7109375" customWidth="1"/>
    <col min="3595" max="3595" width="9" customWidth="1"/>
    <col min="3596" max="3596" width="8" customWidth="1"/>
    <col min="3841" max="3841" width="8.42578125" customWidth="1"/>
    <col min="3842" max="3842" width="6.85546875" customWidth="1"/>
    <col min="3843" max="3843" width="5.7109375" customWidth="1"/>
    <col min="3844" max="3844" width="7.5703125" customWidth="1"/>
    <col min="3845" max="3847" width="7.85546875" customWidth="1"/>
    <col min="3848" max="3848" width="5.7109375" customWidth="1"/>
    <col min="3849" max="3849" width="7.140625" customWidth="1"/>
    <col min="3850" max="3850" width="7.7109375" customWidth="1"/>
    <col min="3851" max="3851" width="9" customWidth="1"/>
    <col min="3852" max="3852" width="8" customWidth="1"/>
    <col min="4097" max="4097" width="8.42578125" customWidth="1"/>
    <col min="4098" max="4098" width="6.85546875" customWidth="1"/>
    <col min="4099" max="4099" width="5.7109375" customWidth="1"/>
    <col min="4100" max="4100" width="7.5703125" customWidth="1"/>
    <col min="4101" max="4103" width="7.85546875" customWidth="1"/>
    <col min="4104" max="4104" width="5.7109375" customWidth="1"/>
    <col min="4105" max="4105" width="7.140625" customWidth="1"/>
    <col min="4106" max="4106" width="7.7109375" customWidth="1"/>
    <col min="4107" max="4107" width="9" customWidth="1"/>
    <col min="4108" max="4108" width="8" customWidth="1"/>
    <col min="4353" max="4353" width="8.42578125" customWidth="1"/>
    <col min="4354" max="4354" width="6.85546875" customWidth="1"/>
    <col min="4355" max="4355" width="5.7109375" customWidth="1"/>
    <col min="4356" max="4356" width="7.5703125" customWidth="1"/>
    <col min="4357" max="4359" width="7.85546875" customWidth="1"/>
    <col min="4360" max="4360" width="5.7109375" customWidth="1"/>
    <col min="4361" max="4361" width="7.140625" customWidth="1"/>
    <col min="4362" max="4362" width="7.7109375" customWidth="1"/>
    <col min="4363" max="4363" width="9" customWidth="1"/>
    <col min="4364" max="4364" width="8" customWidth="1"/>
    <col min="4609" max="4609" width="8.42578125" customWidth="1"/>
    <col min="4610" max="4610" width="6.85546875" customWidth="1"/>
    <col min="4611" max="4611" width="5.7109375" customWidth="1"/>
    <col min="4612" max="4612" width="7.5703125" customWidth="1"/>
    <col min="4613" max="4615" width="7.85546875" customWidth="1"/>
    <col min="4616" max="4616" width="5.7109375" customWidth="1"/>
    <col min="4617" max="4617" width="7.140625" customWidth="1"/>
    <col min="4618" max="4618" width="7.7109375" customWidth="1"/>
    <col min="4619" max="4619" width="9" customWidth="1"/>
    <col min="4620" max="4620" width="8" customWidth="1"/>
    <col min="4865" max="4865" width="8.42578125" customWidth="1"/>
    <col min="4866" max="4866" width="6.85546875" customWidth="1"/>
    <col min="4867" max="4867" width="5.7109375" customWidth="1"/>
    <col min="4868" max="4868" width="7.5703125" customWidth="1"/>
    <col min="4869" max="4871" width="7.85546875" customWidth="1"/>
    <col min="4872" max="4872" width="5.7109375" customWidth="1"/>
    <col min="4873" max="4873" width="7.140625" customWidth="1"/>
    <col min="4874" max="4874" width="7.7109375" customWidth="1"/>
    <col min="4875" max="4875" width="9" customWidth="1"/>
    <col min="4876" max="4876" width="8" customWidth="1"/>
    <col min="5121" max="5121" width="8.42578125" customWidth="1"/>
    <col min="5122" max="5122" width="6.85546875" customWidth="1"/>
    <col min="5123" max="5123" width="5.7109375" customWidth="1"/>
    <col min="5124" max="5124" width="7.5703125" customWidth="1"/>
    <col min="5125" max="5127" width="7.85546875" customWidth="1"/>
    <col min="5128" max="5128" width="5.7109375" customWidth="1"/>
    <col min="5129" max="5129" width="7.140625" customWidth="1"/>
    <col min="5130" max="5130" width="7.7109375" customWidth="1"/>
    <col min="5131" max="5131" width="9" customWidth="1"/>
    <col min="5132" max="5132" width="8" customWidth="1"/>
    <col min="5377" max="5377" width="8.42578125" customWidth="1"/>
    <col min="5378" max="5378" width="6.85546875" customWidth="1"/>
    <col min="5379" max="5379" width="5.7109375" customWidth="1"/>
    <col min="5380" max="5380" width="7.5703125" customWidth="1"/>
    <col min="5381" max="5383" width="7.85546875" customWidth="1"/>
    <col min="5384" max="5384" width="5.7109375" customWidth="1"/>
    <col min="5385" max="5385" width="7.140625" customWidth="1"/>
    <col min="5386" max="5386" width="7.7109375" customWidth="1"/>
    <col min="5387" max="5387" width="9" customWidth="1"/>
    <col min="5388" max="5388" width="8" customWidth="1"/>
    <col min="5633" max="5633" width="8.42578125" customWidth="1"/>
    <col min="5634" max="5634" width="6.85546875" customWidth="1"/>
    <col min="5635" max="5635" width="5.7109375" customWidth="1"/>
    <col min="5636" max="5636" width="7.5703125" customWidth="1"/>
    <col min="5637" max="5639" width="7.85546875" customWidth="1"/>
    <col min="5640" max="5640" width="5.7109375" customWidth="1"/>
    <col min="5641" max="5641" width="7.140625" customWidth="1"/>
    <col min="5642" max="5642" width="7.7109375" customWidth="1"/>
    <col min="5643" max="5643" width="9" customWidth="1"/>
    <col min="5644" max="5644" width="8" customWidth="1"/>
    <col min="5889" max="5889" width="8.42578125" customWidth="1"/>
    <col min="5890" max="5890" width="6.85546875" customWidth="1"/>
    <col min="5891" max="5891" width="5.7109375" customWidth="1"/>
    <col min="5892" max="5892" width="7.5703125" customWidth="1"/>
    <col min="5893" max="5895" width="7.85546875" customWidth="1"/>
    <col min="5896" max="5896" width="5.7109375" customWidth="1"/>
    <col min="5897" max="5897" width="7.140625" customWidth="1"/>
    <col min="5898" max="5898" width="7.7109375" customWidth="1"/>
    <col min="5899" max="5899" width="9" customWidth="1"/>
    <col min="5900" max="5900" width="8" customWidth="1"/>
    <col min="6145" max="6145" width="8.42578125" customWidth="1"/>
    <col min="6146" max="6146" width="6.85546875" customWidth="1"/>
    <col min="6147" max="6147" width="5.7109375" customWidth="1"/>
    <col min="6148" max="6148" width="7.5703125" customWidth="1"/>
    <col min="6149" max="6151" width="7.85546875" customWidth="1"/>
    <col min="6152" max="6152" width="5.7109375" customWidth="1"/>
    <col min="6153" max="6153" width="7.140625" customWidth="1"/>
    <col min="6154" max="6154" width="7.7109375" customWidth="1"/>
    <col min="6155" max="6155" width="9" customWidth="1"/>
    <col min="6156" max="6156" width="8" customWidth="1"/>
    <col min="6401" max="6401" width="8.42578125" customWidth="1"/>
    <col min="6402" max="6402" width="6.85546875" customWidth="1"/>
    <col min="6403" max="6403" width="5.7109375" customWidth="1"/>
    <col min="6404" max="6404" width="7.5703125" customWidth="1"/>
    <col min="6405" max="6407" width="7.85546875" customWidth="1"/>
    <col min="6408" max="6408" width="5.7109375" customWidth="1"/>
    <col min="6409" max="6409" width="7.140625" customWidth="1"/>
    <col min="6410" max="6410" width="7.7109375" customWidth="1"/>
    <col min="6411" max="6411" width="9" customWidth="1"/>
    <col min="6412" max="6412" width="8" customWidth="1"/>
    <col min="6657" max="6657" width="8.42578125" customWidth="1"/>
    <col min="6658" max="6658" width="6.85546875" customWidth="1"/>
    <col min="6659" max="6659" width="5.7109375" customWidth="1"/>
    <col min="6660" max="6660" width="7.5703125" customWidth="1"/>
    <col min="6661" max="6663" width="7.85546875" customWidth="1"/>
    <col min="6664" max="6664" width="5.7109375" customWidth="1"/>
    <col min="6665" max="6665" width="7.140625" customWidth="1"/>
    <col min="6666" max="6666" width="7.7109375" customWidth="1"/>
    <col min="6667" max="6667" width="9" customWidth="1"/>
    <col min="6668" max="6668" width="8" customWidth="1"/>
    <col min="6913" max="6913" width="8.42578125" customWidth="1"/>
    <col min="6914" max="6914" width="6.85546875" customWidth="1"/>
    <col min="6915" max="6915" width="5.7109375" customWidth="1"/>
    <col min="6916" max="6916" width="7.5703125" customWidth="1"/>
    <col min="6917" max="6919" width="7.85546875" customWidth="1"/>
    <col min="6920" max="6920" width="5.7109375" customWidth="1"/>
    <col min="6921" max="6921" width="7.140625" customWidth="1"/>
    <col min="6922" max="6922" width="7.7109375" customWidth="1"/>
    <col min="6923" max="6923" width="9" customWidth="1"/>
    <col min="6924" max="6924" width="8" customWidth="1"/>
    <col min="7169" max="7169" width="8.42578125" customWidth="1"/>
    <col min="7170" max="7170" width="6.85546875" customWidth="1"/>
    <col min="7171" max="7171" width="5.7109375" customWidth="1"/>
    <col min="7172" max="7172" width="7.5703125" customWidth="1"/>
    <col min="7173" max="7175" width="7.85546875" customWidth="1"/>
    <col min="7176" max="7176" width="5.7109375" customWidth="1"/>
    <col min="7177" max="7177" width="7.140625" customWidth="1"/>
    <col min="7178" max="7178" width="7.7109375" customWidth="1"/>
    <col min="7179" max="7179" width="9" customWidth="1"/>
    <col min="7180" max="7180" width="8" customWidth="1"/>
    <col min="7425" max="7425" width="8.42578125" customWidth="1"/>
    <col min="7426" max="7426" width="6.85546875" customWidth="1"/>
    <col min="7427" max="7427" width="5.7109375" customWidth="1"/>
    <col min="7428" max="7428" width="7.5703125" customWidth="1"/>
    <col min="7429" max="7431" width="7.85546875" customWidth="1"/>
    <col min="7432" max="7432" width="5.7109375" customWidth="1"/>
    <col min="7433" max="7433" width="7.140625" customWidth="1"/>
    <col min="7434" max="7434" width="7.7109375" customWidth="1"/>
    <col min="7435" max="7435" width="9" customWidth="1"/>
    <col min="7436" max="7436" width="8" customWidth="1"/>
    <col min="7681" max="7681" width="8.42578125" customWidth="1"/>
    <col min="7682" max="7682" width="6.85546875" customWidth="1"/>
    <col min="7683" max="7683" width="5.7109375" customWidth="1"/>
    <col min="7684" max="7684" width="7.5703125" customWidth="1"/>
    <col min="7685" max="7687" width="7.85546875" customWidth="1"/>
    <col min="7688" max="7688" width="5.7109375" customWidth="1"/>
    <col min="7689" max="7689" width="7.140625" customWidth="1"/>
    <col min="7690" max="7690" width="7.7109375" customWidth="1"/>
    <col min="7691" max="7691" width="9" customWidth="1"/>
    <col min="7692" max="7692" width="8" customWidth="1"/>
    <col min="7937" max="7937" width="8.42578125" customWidth="1"/>
    <col min="7938" max="7938" width="6.85546875" customWidth="1"/>
    <col min="7939" max="7939" width="5.7109375" customWidth="1"/>
    <col min="7940" max="7940" width="7.5703125" customWidth="1"/>
    <col min="7941" max="7943" width="7.85546875" customWidth="1"/>
    <col min="7944" max="7944" width="5.7109375" customWidth="1"/>
    <col min="7945" max="7945" width="7.140625" customWidth="1"/>
    <col min="7946" max="7946" width="7.7109375" customWidth="1"/>
    <col min="7947" max="7947" width="9" customWidth="1"/>
    <col min="7948" max="7948" width="8" customWidth="1"/>
    <col min="8193" max="8193" width="8.42578125" customWidth="1"/>
    <col min="8194" max="8194" width="6.85546875" customWidth="1"/>
    <col min="8195" max="8195" width="5.7109375" customWidth="1"/>
    <col min="8196" max="8196" width="7.5703125" customWidth="1"/>
    <col min="8197" max="8199" width="7.85546875" customWidth="1"/>
    <col min="8200" max="8200" width="5.7109375" customWidth="1"/>
    <col min="8201" max="8201" width="7.140625" customWidth="1"/>
    <col min="8202" max="8202" width="7.7109375" customWidth="1"/>
    <col min="8203" max="8203" width="9" customWidth="1"/>
    <col min="8204" max="8204" width="8" customWidth="1"/>
    <col min="8449" max="8449" width="8.42578125" customWidth="1"/>
    <col min="8450" max="8450" width="6.85546875" customWidth="1"/>
    <col min="8451" max="8451" width="5.7109375" customWidth="1"/>
    <col min="8452" max="8452" width="7.5703125" customWidth="1"/>
    <col min="8453" max="8455" width="7.85546875" customWidth="1"/>
    <col min="8456" max="8456" width="5.7109375" customWidth="1"/>
    <col min="8457" max="8457" width="7.140625" customWidth="1"/>
    <col min="8458" max="8458" width="7.7109375" customWidth="1"/>
    <col min="8459" max="8459" width="9" customWidth="1"/>
    <col min="8460" max="8460" width="8" customWidth="1"/>
    <col min="8705" max="8705" width="8.42578125" customWidth="1"/>
    <col min="8706" max="8706" width="6.85546875" customWidth="1"/>
    <col min="8707" max="8707" width="5.7109375" customWidth="1"/>
    <col min="8708" max="8708" width="7.5703125" customWidth="1"/>
    <col min="8709" max="8711" width="7.85546875" customWidth="1"/>
    <col min="8712" max="8712" width="5.7109375" customWidth="1"/>
    <col min="8713" max="8713" width="7.140625" customWidth="1"/>
    <col min="8714" max="8714" width="7.7109375" customWidth="1"/>
    <col min="8715" max="8715" width="9" customWidth="1"/>
    <col min="8716" max="8716" width="8" customWidth="1"/>
    <col min="8961" max="8961" width="8.42578125" customWidth="1"/>
    <col min="8962" max="8962" width="6.85546875" customWidth="1"/>
    <col min="8963" max="8963" width="5.7109375" customWidth="1"/>
    <col min="8964" max="8964" width="7.5703125" customWidth="1"/>
    <col min="8965" max="8967" width="7.85546875" customWidth="1"/>
    <col min="8968" max="8968" width="5.7109375" customWidth="1"/>
    <col min="8969" max="8969" width="7.140625" customWidth="1"/>
    <col min="8970" max="8970" width="7.7109375" customWidth="1"/>
    <col min="8971" max="8971" width="9" customWidth="1"/>
    <col min="8972" max="8972" width="8" customWidth="1"/>
    <col min="9217" max="9217" width="8.42578125" customWidth="1"/>
    <col min="9218" max="9218" width="6.85546875" customWidth="1"/>
    <col min="9219" max="9219" width="5.7109375" customWidth="1"/>
    <col min="9220" max="9220" width="7.5703125" customWidth="1"/>
    <col min="9221" max="9223" width="7.85546875" customWidth="1"/>
    <col min="9224" max="9224" width="5.7109375" customWidth="1"/>
    <col min="9225" max="9225" width="7.140625" customWidth="1"/>
    <col min="9226" max="9226" width="7.7109375" customWidth="1"/>
    <col min="9227" max="9227" width="9" customWidth="1"/>
    <col min="9228" max="9228" width="8" customWidth="1"/>
    <col min="9473" max="9473" width="8.42578125" customWidth="1"/>
    <col min="9474" max="9474" width="6.85546875" customWidth="1"/>
    <col min="9475" max="9475" width="5.7109375" customWidth="1"/>
    <col min="9476" max="9476" width="7.5703125" customWidth="1"/>
    <col min="9477" max="9479" width="7.85546875" customWidth="1"/>
    <col min="9480" max="9480" width="5.7109375" customWidth="1"/>
    <col min="9481" max="9481" width="7.140625" customWidth="1"/>
    <col min="9482" max="9482" width="7.7109375" customWidth="1"/>
    <col min="9483" max="9483" width="9" customWidth="1"/>
    <col min="9484" max="9484" width="8" customWidth="1"/>
    <col min="9729" max="9729" width="8.42578125" customWidth="1"/>
    <col min="9730" max="9730" width="6.85546875" customWidth="1"/>
    <col min="9731" max="9731" width="5.7109375" customWidth="1"/>
    <col min="9732" max="9732" width="7.5703125" customWidth="1"/>
    <col min="9733" max="9735" width="7.85546875" customWidth="1"/>
    <col min="9736" max="9736" width="5.7109375" customWidth="1"/>
    <col min="9737" max="9737" width="7.140625" customWidth="1"/>
    <col min="9738" max="9738" width="7.7109375" customWidth="1"/>
    <col min="9739" max="9739" width="9" customWidth="1"/>
    <col min="9740" max="9740" width="8" customWidth="1"/>
    <col min="9985" max="9985" width="8.42578125" customWidth="1"/>
    <col min="9986" max="9986" width="6.85546875" customWidth="1"/>
    <col min="9987" max="9987" width="5.7109375" customWidth="1"/>
    <col min="9988" max="9988" width="7.5703125" customWidth="1"/>
    <col min="9989" max="9991" width="7.85546875" customWidth="1"/>
    <col min="9992" max="9992" width="5.7109375" customWidth="1"/>
    <col min="9993" max="9993" width="7.140625" customWidth="1"/>
    <col min="9994" max="9994" width="7.7109375" customWidth="1"/>
    <col min="9995" max="9995" width="9" customWidth="1"/>
    <col min="9996" max="9996" width="8" customWidth="1"/>
    <col min="10241" max="10241" width="8.42578125" customWidth="1"/>
    <col min="10242" max="10242" width="6.85546875" customWidth="1"/>
    <col min="10243" max="10243" width="5.7109375" customWidth="1"/>
    <col min="10244" max="10244" width="7.5703125" customWidth="1"/>
    <col min="10245" max="10247" width="7.85546875" customWidth="1"/>
    <col min="10248" max="10248" width="5.7109375" customWidth="1"/>
    <col min="10249" max="10249" width="7.140625" customWidth="1"/>
    <col min="10250" max="10250" width="7.7109375" customWidth="1"/>
    <col min="10251" max="10251" width="9" customWidth="1"/>
    <col min="10252" max="10252" width="8" customWidth="1"/>
    <col min="10497" max="10497" width="8.42578125" customWidth="1"/>
    <col min="10498" max="10498" width="6.85546875" customWidth="1"/>
    <col min="10499" max="10499" width="5.7109375" customWidth="1"/>
    <col min="10500" max="10500" width="7.5703125" customWidth="1"/>
    <col min="10501" max="10503" width="7.85546875" customWidth="1"/>
    <col min="10504" max="10504" width="5.7109375" customWidth="1"/>
    <col min="10505" max="10505" width="7.140625" customWidth="1"/>
    <col min="10506" max="10506" width="7.7109375" customWidth="1"/>
    <col min="10507" max="10507" width="9" customWidth="1"/>
    <col min="10508" max="10508" width="8" customWidth="1"/>
    <col min="10753" max="10753" width="8.42578125" customWidth="1"/>
    <col min="10754" max="10754" width="6.85546875" customWidth="1"/>
    <col min="10755" max="10755" width="5.7109375" customWidth="1"/>
    <col min="10756" max="10756" width="7.5703125" customWidth="1"/>
    <col min="10757" max="10759" width="7.85546875" customWidth="1"/>
    <col min="10760" max="10760" width="5.7109375" customWidth="1"/>
    <col min="10761" max="10761" width="7.140625" customWidth="1"/>
    <col min="10762" max="10762" width="7.7109375" customWidth="1"/>
    <col min="10763" max="10763" width="9" customWidth="1"/>
    <col min="10764" max="10764" width="8" customWidth="1"/>
    <col min="11009" max="11009" width="8.42578125" customWidth="1"/>
    <col min="11010" max="11010" width="6.85546875" customWidth="1"/>
    <col min="11011" max="11011" width="5.7109375" customWidth="1"/>
    <col min="11012" max="11012" width="7.5703125" customWidth="1"/>
    <col min="11013" max="11015" width="7.85546875" customWidth="1"/>
    <col min="11016" max="11016" width="5.7109375" customWidth="1"/>
    <col min="11017" max="11017" width="7.140625" customWidth="1"/>
    <col min="11018" max="11018" width="7.7109375" customWidth="1"/>
    <col min="11019" max="11019" width="9" customWidth="1"/>
    <col min="11020" max="11020" width="8" customWidth="1"/>
    <col min="11265" max="11265" width="8.42578125" customWidth="1"/>
    <col min="11266" max="11266" width="6.85546875" customWidth="1"/>
    <col min="11267" max="11267" width="5.7109375" customWidth="1"/>
    <col min="11268" max="11268" width="7.5703125" customWidth="1"/>
    <col min="11269" max="11271" width="7.85546875" customWidth="1"/>
    <col min="11272" max="11272" width="5.7109375" customWidth="1"/>
    <col min="11273" max="11273" width="7.140625" customWidth="1"/>
    <col min="11274" max="11274" width="7.7109375" customWidth="1"/>
    <col min="11275" max="11275" width="9" customWidth="1"/>
    <col min="11276" max="11276" width="8" customWidth="1"/>
    <col min="11521" max="11521" width="8.42578125" customWidth="1"/>
    <col min="11522" max="11522" width="6.85546875" customWidth="1"/>
    <col min="11523" max="11523" width="5.7109375" customWidth="1"/>
    <col min="11524" max="11524" width="7.5703125" customWidth="1"/>
    <col min="11525" max="11527" width="7.85546875" customWidth="1"/>
    <col min="11528" max="11528" width="5.7109375" customWidth="1"/>
    <col min="11529" max="11529" width="7.140625" customWidth="1"/>
    <col min="11530" max="11530" width="7.7109375" customWidth="1"/>
    <col min="11531" max="11531" width="9" customWidth="1"/>
    <col min="11532" max="11532" width="8" customWidth="1"/>
    <col min="11777" max="11777" width="8.42578125" customWidth="1"/>
    <col min="11778" max="11778" width="6.85546875" customWidth="1"/>
    <col min="11779" max="11779" width="5.7109375" customWidth="1"/>
    <col min="11780" max="11780" width="7.5703125" customWidth="1"/>
    <col min="11781" max="11783" width="7.85546875" customWidth="1"/>
    <col min="11784" max="11784" width="5.7109375" customWidth="1"/>
    <col min="11785" max="11785" width="7.140625" customWidth="1"/>
    <col min="11786" max="11786" width="7.7109375" customWidth="1"/>
    <col min="11787" max="11787" width="9" customWidth="1"/>
    <col min="11788" max="11788" width="8" customWidth="1"/>
    <col min="12033" max="12033" width="8.42578125" customWidth="1"/>
    <col min="12034" max="12034" width="6.85546875" customWidth="1"/>
    <col min="12035" max="12035" width="5.7109375" customWidth="1"/>
    <col min="12036" max="12036" width="7.5703125" customWidth="1"/>
    <col min="12037" max="12039" width="7.85546875" customWidth="1"/>
    <col min="12040" max="12040" width="5.7109375" customWidth="1"/>
    <col min="12041" max="12041" width="7.140625" customWidth="1"/>
    <col min="12042" max="12042" width="7.7109375" customWidth="1"/>
    <col min="12043" max="12043" width="9" customWidth="1"/>
    <col min="12044" max="12044" width="8" customWidth="1"/>
    <col min="12289" max="12289" width="8.42578125" customWidth="1"/>
    <col min="12290" max="12290" width="6.85546875" customWidth="1"/>
    <col min="12291" max="12291" width="5.7109375" customWidth="1"/>
    <col min="12292" max="12292" width="7.5703125" customWidth="1"/>
    <col min="12293" max="12295" width="7.85546875" customWidth="1"/>
    <col min="12296" max="12296" width="5.7109375" customWidth="1"/>
    <col min="12297" max="12297" width="7.140625" customWidth="1"/>
    <col min="12298" max="12298" width="7.7109375" customWidth="1"/>
    <col min="12299" max="12299" width="9" customWidth="1"/>
    <col min="12300" max="12300" width="8" customWidth="1"/>
    <col min="12545" max="12545" width="8.42578125" customWidth="1"/>
    <col min="12546" max="12546" width="6.85546875" customWidth="1"/>
    <col min="12547" max="12547" width="5.7109375" customWidth="1"/>
    <col min="12548" max="12548" width="7.5703125" customWidth="1"/>
    <col min="12549" max="12551" width="7.85546875" customWidth="1"/>
    <col min="12552" max="12552" width="5.7109375" customWidth="1"/>
    <col min="12553" max="12553" width="7.140625" customWidth="1"/>
    <col min="12554" max="12554" width="7.7109375" customWidth="1"/>
    <col min="12555" max="12555" width="9" customWidth="1"/>
    <col min="12556" max="12556" width="8" customWidth="1"/>
    <col min="12801" max="12801" width="8.42578125" customWidth="1"/>
    <col min="12802" max="12802" width="6.85546875" customWidth="1"/>
    <col min="12803" max="12803" width="5.7109375" customWidth="1"/>
    <col min="12804" max="12804" width="7.5703125" customWidth="1"/>
    <col min="12805" max="12807" width="7.85546875" customWidth="1"/>
    <col min="12808" max="12808" width="5.7109375" customWidth="1"/>
    <col min="12809" max="12809" width="7.140625" customWidth="1"/>
    <col min="12810" max="12810" width="7.7109375" customWidth="1"/>
    <col min="12811" max="12811" width="9" customWidth="1"/>
    <col min="12812" max="12812" width="8" customWidth="1"/>
    <col min="13057" max="13057" width="8.42578125" customWidth="1"/>
    <col min="13058" max="13058" width="6.85546875" customWidth="1"/>
    <col min="13059" max="13059" width="5.7109375" customWidth="1"/>
    <col min="13060" max="13060" width="7.5703125" customWidth="1"/>
    <col min="13061" max="13063" width="7.85546875" customWidth="1"/>
    <col min="13064" max="13064" width="5.7109375" customWidth="1"/>
    <col min="13065" max="13065" width="7.140625" customWidth="1"/>
    <col min="13066" max="13066" width="7.7109375" customWidth="1"/>
    <col min="13067" max="13067" width="9" customWidth="1"/>
    <col min="13068" max="13068" width="8" customWidth="1"/>
    <col min="13313" max="13313" width="8.42578125" customWidth="1"/>
    <col min="13314" max="13314" width="6.85546875" customWidth="1"/>
    <col min="13315" max="13315" width="5.7109375" customWidth="1"/>
    <col min="13316" max="13316" width="7.5703125" customWidth="1"/>
    <col min="13317" max="13319" width="7.85546875" customWidth="1"/>
    <col min="13320" max="13320" width="5.7109375" customWidth="1"/>
    <col min="13321" max="13321" width="7.140625" customWidth="1"/>
    <col min="13322" max="13322" width="7.7109375" customWidth="1"/>
    <col min="13323" max="13323" width="9" customWidth="1"/>
    <col min="13324" max="13324" width="8" customWidth="1"/>
    <col min="13569" max="13569" width="8.42578125" customWidth="1"/>
    <col min="13570" max="13570" width="6.85546875" customWidth="1"/>
    <col min="13571" max="13571" width="5.7109375" customWidth="1"/>
    <col min="13572" max="13572" width="7.5703125" customWidth="1"/>
    <col min="13573" max="13575" width="7.85546875" customWidth="1"/>
    <col min="13576" max="13576" width="5.7109375" customWidth="1"/>
    <col min="13577" max="13577" width="7.140625" customWidth="1"/>
    <col min="13578" max="13578" width="7.7109375" customWidth="1"/>
    <col min="13579" max="13579" width="9" customWidth="1"/>
    <col min="13580" max="13580" width="8" customWidth="1"/>
    <col min="13825" max="13825" width="8.42578125" customWidth="1"/>
    <col min="13826" max="13826" width="6.85546875" customWidth="1"/>
    <col min="13827" max="13827" width="5.7109375" customWidth="1"/>
    <col min="13828" max="13828" width="7.5703125" customWidth="1"/>
    <col min="13829" max="13831" width="7.85546875" customWidth="1"/>
    <col min="13832" max="13832" width="5.7109375" customWidth="1"/>
    <col min="13833" max="13833" width="7.140625" customWidth="1"/>
    <col min="13834" max="13834" width="7.7109375" customWidth="1"/>
    <col min="13835" max="13835" width="9" customWidth="1"/>
    <col min="13836" max="13836" width="8" customWidth="1"/>
    <col min="14081" max="14081" width="8.42578125" customWidth="1"/>
    <col min="14082" max="14082" width="6.85546875" customWidth="1"/>
    <col min="14083" max="14083" width="5.7109375" customWidth="1"/>
    <col min="14084" max="14084" width="7.5703125" customWidth="1"/>
    <col min="14085" max="14087" width="7.85546875" customWidth="1"/>
    <col min="14088" max="14088" width="5.7109375" customWidth="1"/>
    <col min="14089" max="14089" width="7.140625" customWidth="1"/>
    <col min="14090" max="14090" width="7.7109375" customWidth="1"/>
    <col min="14091" max="14091" width="9" customWidth="1"/>
    <col min="14092" max="14092" width="8" customWidth="1"/>
    <col min="14337" max="14337" width="8.42578125" customWidth="1"/>
    <col min="14338" max="14338" width="6.85546875" customWidth="1"/>
    <col min="14339" max="14339" width="5.7109375" customWidth="1"/>
    <col min="14340" max="14340" width="7.5703125" customWidth="1"/>
    <col min="14341" max="14343" width="7.85546875" customWidth="1"/>
    <col min="14344" max="14344" width="5.7109375" customWidth="1"/>
    <col min="14345" max="14345" width="7.140625" customWidth="1"/>
    <col min="14346" max="14346" width="7.7109375" customWidth="1"/>
    <col min="14347" max="14347" width="9" customWidth="1"/>
    <col min="14348" max="14348" width="8" customWidth="1"/>
    <col min="14593" max="14593" width="8.42578125" customWidth="1"/>
    <col min="14594" max="14594" width="6.85546875" customWidth="1"/>
    <col min="14595" max="14595" width="5.7109375" customWidth="1"/>
    <col min="14596" max="14596" width="7.5703125" customWidth="1"/>
    <col min="14597" max="14599" width="7.85546875" customWidth="1"/>
    <col min="14600" max="14600" width="5.7109375" customWidth="1"/>
    <col min="14601" max="14601" width="7.140625" customWidth="1"/>
    <col min="14602" max="14602" width="7.7109375" customWidth="1"/>
    <col min="14603" max="14603" width="9" customWidth="1"/>
    <col min="14604" max="14604" width="8" customWidth="1"/>
    <col min="14849" max="14849" width="8.42578125" customWidth="1"/>
    <col min="14850" max="14850" width="6.85546875" customWidth="1"/>
    <col min="14851" max="14851" width="5.7109375" customWidth="1"/>
    <col min="14852" max="14852" width="7.5703125" customWidth="1"/>
    <col min="14853" max="14855" width="7.85546875" customWidth="1"/>
    <col min="14856" max="14856" width="5.7109375" customWidth="1"/>
    <col min="14857" max="14857" width="7.140625" customWidth="1"/>
    <col min="14858" max="14858" width="7.7109375" customWidth="1"/>
    <col min="14859" max="14859" width="9" customWidth="1"/>
    <col min="14860" max="14860" width="8" customWidth="1"/>
    <col min="15105" max="15105" width="8.42578125" customWidth="1"/>
    <col min="15106" max="15106" width="6.85546875" customWidth="1"/>
    <col min="15107" max="15107" width="5.7109375" customWidth="1"/>
    <col min="15108" max="15108" width="7.5703125" customWidth="1"/>
    <col min="15109" max="15111" width="7.85546875" customWidth="1"/>
    <col min="15112" max="15112" width="5.7109375" customWidth="1"/>
    <col min="15113" max="15113" width="7.140625" customWidth="1"/>
    <col min="15114" max="15114" width="7.7109375" customWidth="1"/>
    <col min="15115" max="15115" width="9" customWidth="1"/>
    <col min="15116" max="15116" width="8" customWidth="1"/>
    <col min="15361" max="15361" width="8.42578125" customWidth="1"/>
    <col min="15362" max="15362" width="6.85546875" customWidth="1"/>
    <col min="15363" max="15363" width="5.7109375" customWidth="1"/>
    <col min="15364" max="15364" width="7.5703125" customWidth="1"/>
    <col min="15365" max="15367" width="7.85546875" customWidth="1"/>
    <col min="15368" max="15368" width="5.7109375" customWidth="1"/>
    <col min="15369" max="15369" width="7.140625" customWidth="1"/>
    <col min="15370" max="15370" width="7.7109375" customWidth="1"/>
    <col min="15371" max="15371" width="9" customWidth="1"/>
    <col min="15372" max="15372" width="8" customWidth="1"/>
    <col min="15617" max="15617" width="8.42578125" customWidth="1"/>
    <col min="15618" max="15618" width="6.85546875" customWidth="1"/>
    <col min="15619" max="15619" width="5.7109375" customWidth="1"/>
    <col min="15620" max="15620" width="7.5703125" customWidth="1"/>
    <col min="15621" max="15623" width="7.85546875" customWidth="1"/>
    <col min="15624" max="15624" width="5.7109375" customWidth="1"/>
    <col min="15625" max="15625" width="7.140625" customWidth="1"/>
    <col min="15626" max="15626" width="7.7109375" customWidth="1"/>
    <col min="15627" max="15627" width="9" customWidth="1"/>
    <col min="15628" max="15628" width="8" customWidth="1"/>
    <col min="15873" max="15873" width="8.42578125" customWidth="1"/>
    <col min="15874" max="15874" width="6.85546875" customWidth="1"/>
    <col min="15875" max="15875" width="5.7109375" customWidth="1"/>
    <col min="15876" max="15876" width="7.5703125" customWidth="1"/>
    <col min="15877" max="15879" width="7.85546875" customWidth="1"/>
    <col min="15880" max="15880" width="5.7109375" customWidth="1"/>
    <col min="15881" max="15881" width="7.140625" customWidth="1"/>
    <col min="15882" max="15882" width="7.7109375" customWidth="1"/>
    <col min="15883" max="15883" width="9" customWidth="1"/>
    <col min="15884" max="15884" width="8" customWidth="1"/>
    <col min="16129" max="16129" width="8.42578125" customWidth="1"/>
    <col min="16130" max="16130" width="6.85546875" customWidth="1"/>
    <col min="16131" max="16131" width="5.7109375" customWidth="1"/>
    <col min="16132" max="16132" width="7.5703125" customWidth="1"/>
    <col min="16133" max="16135" width="7.85546875" customWidth="1"/>
    <col min="16136" max="16136" width="5.7109375" customWidth="1"/>
    <col min="16137" max="16137" width="7.140625" customWidth="1"/>
    <col min="16138" max="16138" width="7.7109375" customWidth="1"/>
    <col min="16139" max="16139" width="9" customWidth="1"/>
    <col min="16140" max="16140" width="8" customWidth="1"/>
  </cols>
  <sheetData>
    <row r="1" spans="1:12" x14ac:dyDescent="0.25">
      <c r="A1" s="72" t="str">
        <f>'3 X CHART EVOO'!A1</f>
        <v>QUALITY CONTROL OF THE PANEL (COI/T.20/Doc.Nº17)</v>
      </c>
      <c r="K1" s="83"/>
    </row>
    <row r="2" spans="1:12" x14ac:dyDescent="0.25">
      <c r="A2" s="72" t="s">
        <v>83</v>
      </c>
      <c r="K2" s="83"/>
    </row>
    <row r="3" spans="1:12" ht="12.75" customHeight="1" thickBot="1" x14ac:dyDescent="0.3">
      <c r="A3" s="122"/>
      <c r="K3" s="83"/>
    </row>
    <row r="4" spans="1:12" ht="21" thickTop="1" thickBot="1" x14ac:dyDescent="0.3">
      <c r="A4" s="348" t="s">
        <v>18</v>
      </c>
      <c r="B4" s="349"/>
      <c r="C4" s="352" t="s">
        <v>98</v>
      </c>
      <c r="D4" s="353"/>
      <c r="E4" s="353"/>
      <c r="F4" s="354"/>
      <c r="H4" s="350" t="s">
        <v>97</v>
      </c>
      <c r="I4" s="351"/>
      <c r="J4" s="351"/>
      <c r="K4" s="141" t="s">
        <v>101</v>
      </c>
    </row>
    <row r="5" spans="1:12" ht="9.75" customHeight="1" thickTop="1" x14ac:dyDescent="0.25">
      <c r="A5" s="122"/>
      <c r="K5" s="83"/>
    </row>
    <row r="6" spans="1:12" ht="15" customHeight="1" x14ac:dyDescent="0.25">
      <c r="A6" s="25" t="s">
        <v>100</v>
      </c>
      <c r="K6" s="83"/>
    </row>
    <row r="7" spans="1:12" ht="8.25" customHeight="1" thickBot="1" x14ac:dyDescent="0.3">
      <c r="A7" s="122"/>
      <c r="K7" s="83"/>
    </row>
    <row r="8" spans="1:12" ht="18.75" thickTop="1" x14ac:dyDescent="0.25">
      <c r="A8" s="25"/>
      <c r="D8" s="340" t="s">
        <v>84</v>
      </c>
      <c r="E8" s="337" t="s">
        <v>85</v>
      </c>
      <c r="F8" s="338"/>
      <c r="G8" s="338"/>
      <c r="H8" s="338"/>
      <c r="I8" s="338"/>
      <c r="J8" s="339"/>
      <c r="K8" s="83"/>
    </row>
    <row r="9" spans="1:12" ht="15.75" thickBot="1" x14ac:dyDescent="0.3">
      <c r="D9" s="341"/>
      <c r="E9" s="145"/>
      <c r="F9" s="146" t="s">
        <v>86</v>
      </c>
      <c r="G9" s="195">
        <v>0.39</v>
      </c>
      <c r="H9" s="147"/>
      <c r="I9" s="148"/>
      <c r="J9" s="162"/>
    </row>
    <row r="10" spans="1:12" ht="30.75" customHeight="1" thickTop="1" x14ac:dyDescent="0.25">
      <c r="A10" s="149" t="s">
        <v>87</v>
      </c>
      <c r="B10" s="150" t="s">
        <v>88</v>
      </c>
      <c r="C10" s="159" t="s">
        <v>5</v>
      </c>
      <c r="D10" s="170" t="s">
        <v>89</v>
      </c>
      <c r="E10" s="163" t="s">
        <v>99</v>
      </c>
      <c r="F10" s="151" t="s">
        <v>90</v>
      </c>
      <c r="G10" s="151" t="s">
        <v>91</v>
      </c>
      <c r="H10" s="151" t="s">
        <v>92</v>
      </c>
      <c r="I10" s="151" t="s">
        <v>93</v>
      </c>
      <c r="J10" s="164" t="s">
        <v>94</v>
      </c>
      <c r="K10" s="167" t="s">
        <v>12</v>
      </c>
      <c r="L10" s="152" t="s">
        <v>96</v>
      </c>
    </row>
    <row r="11" spans="1:12" s="123" customFormat="1" ht="15" customHeight="1" x14ac:dyDescent="0.2">
      <c r="A11" s="185"/>
      <c r="B11" s="186"/>
      <c r="C11" s="160">
        <v>1</v>
      </c>
      <c r="D11" s="191">
        <v>0</v>
      </c>
      <c r="E11" s="189">
        <v>-4.4000000000000004</v>
      </c>
      <c r="F11" s="153">
        <f t="shared" ref="F11:F50" si="0">H11-3*$G$9</f>
        <v>-5.47</v>
      </c>
      <c r="G11" s="153">
        <f t="shared" ref="G11:G50" si="1">H11-2*$G$9</f>
        <v>-5.08</v>
      </c>
      <c r="H11" s="194">
        <v>-4.3</v>
      </c>
      <c r="I11" s="153">
        <f t="shared" ref="I11:I50" si="2">H11+2*$G$9</f>
        <v>-3.5199999999999996</v>
      </c>
      <c r="J11" s="165">
        <f t="shared" ref="J11:J50" si="3">H11+3*$G$9</f>
        <v>-3.13</v>
      </c>
      <c r="K11" s="168"/>
      <c r="L11" s="154"/>
    </row>
    <row r="12" spans="1:12" s="123" customFormat="1" ht="15" customHeight="1" x14ac:dyDescent="0.2">
      <c r="A12" s="185"/>
      <c r="B12" s="186"/>
      <c r="C12" s="160">
        <v>2</v>
      </c>
      <c r="D12" s="191">
        <v>0</v>
      </c>
      <c r="E12" s="189">
        <v>-4.3</v>
      </c>
      <c r="F12" s="153">
        <f t="shared" si="0"/>
        <v>-5.47</v>
      </c>
      <c r="G12" s="153">
        <f t="shared" si="1"/>
        <v>-5.08</v>
      </c>
      <c r="H12" s="153">
        <f>H11</f>
        <v>-4.3</v>
      </c>
      <c r="I12" s="153">
        <f t="shared" si="2"/>
        <v>-3.5199999999999996</v>
      </c>
      <c r="J12" s="165">
        <f t="shared" si="3"/>
        <v>-3.13</v>
      </c>
      <c r="K12" s="168"/>
      <c r="L12" s="154"/>
    </row>
    <row r="13" spans="1:12" s="123" customFormat="1" ht="15" customHeight="1" x14ac:dyDescent="0.2">
      <c r="A13" s="185"/>
      <c r="B13" s="186"/>
      <c r="C13" s="160">
        <v>3</v>
      </c>
      <c r="D13" s="191">
        <v>0</v>
      </c>
      <c r="E13" s="189">
        <v>-4.55</v>
      </c>
      <c r="F13" s="153">
        <f t="shared" si="0"/>
        <v>-5.47</v>
      </c>
      <c r="G13" s="153">
        <f t="shared" si="1"/>
        <v>-5.08</v>
      </c>
      <c r="H13" s="153">
        <f>H11</f>
        <v>-4.3</v>
      </c>
      <c r="I13" s="153">
        <f t="shared" si="2"/>
        <v>-3.5199999999999996</v>
      </c>
      <c r="J13" s="165">
        <f t="shared" si="3"/>
        <v>-3.13</v>
      </c>
      <c r="K13" s="168"/>
      <c r="L13" s="154"/>
    </row>
    <row r="14" spans="1:12" s="123" customFormat="1" ht="15" customHeight="1" x14ac:dyDescent="0.2">
      <c r="A14" s="185"/>
      <c r="B14" s="186"/>
      <c r="C14" s="160">
        <v>4</v>
      </c>
      <c r="D14" s="191">
        <v>0</v>
      </c>
      <c r="E14" s="189">
        <v>-4.1500000000000004</v>
      </c>
      <c r="F14" s="153">
        <f t="shared" si="0"/>
        <v>-5.47</v>
      </c>
      <c r="G14" s="153">
        <f t="shared" si="1"/>
        <v>-5.08</v>
      </c>
      <c r="H14" s="153">
        <f>H11</f>
        <v>-4.3</v>
      </c>
      <c r="I14" s="153">
        <f t="shared" si="2"/>
        <v>-3.5199999999999996</v>
      </c>
      <c r="J14" s="165">
        <f t="shared" si="3"/>
        <v>-3.13</v>
      </c>
      <c r="K14" s="168"/>
      <c r="L14" s="154"/>
    </row>
    <row r="15" spans="1:12" s="123" customFormat="1" ht="15" customHeight="1" x14ac:dyDescent="0.2">
      <c r="A15" s="185"/>
      <c r="B15" s="186"/>
      <c r="C15" s="160">
        <v>5</v>
      </c>
      <c r="D15" s="191">
        <v>0</v>
      </c>
      <c r="E15" s="189">
        <v>-4.3</v>
      </c>
      <c r="F15" s="153">
        <f t="shared" si="0"/>
        <v>-5.47</v>
      </c>
      <c r="G15" s="153">
        <f t="shared" si="1"/>
        <v>-5.08</v>
      </c>
      <c r="H15" s="153">
        <f>H11</f>
        <v>-4.3</v>
      </c>
      <c r="I15" s="153">
        <f t="shared" si="2"/>
        <v>-3.5199999999999996</v>
      </c>
      <c r="J15" s="165">
        <f t="shared" si="3"/>
        <v>-3.13</v>
      </c>
      <c r="K15" s="168"/>
      <c r="L15" s="154"/>
    </row>
    <row r="16" spans="1:12" s="123" customFormat="1" ht="15" customHeight="1" x14ac:dyDescent="0.2">
      <c r="A16" s="185"/>
      <c r="B16" s="186"/>
      <c r="C16" s="160">
        <v>6</v>
      </c>
      <c r="D16" s="191">
        <v>0</v>
      </c>
      <c r="E16" s="189">
        <v>-4.6500000000000004</v>
      </c>
      <c r="F16" s="153">
        <f t="shared" si="0"/>
        <v>-5.47</v>
      </c>
      <c r="G16" s="153">
        <f t="shared" si="1"/>
        <v>-5.08</v>
      </c>
      <c r="H16" s="153">
        <f>H11</f>
        <v>-4.3</v>
      </c>
      <c r="I16" s="153">
        <f t="shared" si="2"/>
        <v>-3.5199999999999996</v>
      </c>
      <c r="J16" s="165">
        <f t="shared" si="3"/>
        <v>-3.13</v>
      </c>
      <c r="K16" s="168"/>
      <c r="L16" s="155"/>
    </row>
    <row r="17" spans="1:12" s="123" customFormat="1" ht="15" customHeight="1" x14ac:dyDescent="0.2">
      <c r="A17" s="185"/>
      <c r="B17" s="186"/>
      <c r="C17" s="160">
        <v>7</v>
      </c>
      <c r="D17" s="191"/>
      <c r="E17" s="189"/>
      <c r="F17" s="153">
        <f t="shared" si="0"/>
        <v>-5.47</v>
      </c>
      <c r="G17" s="153">
        <f t="shared" si="1"/>
        <v>-5.08</v>
      </c>
      <c r="H17" s="153">
        <f>H11</f>
        <v>-4.3</v>
      </c>
      <c r="I17" s="153">
        <f t="shared" si="2"/>
        <v>-3.5199999999999996</v>
      </c>
      <c r="J17" s="165">
        <f t="shared" si="3"/>
        <v>-3.13</v>
      </c>
      <c r="K17" s="168"/>
      <c r="L17" s="154"/>
    </row>
    <row r="18" spans="1:12" s="123" customFormat="1" ht="15" customHeight="1" x14ac:dyDescent="0.2">
      <c r="A18" s="185"/>
      <c r="B18" s="186"/>
      <c r="C18" s="160">
        <v>8</v>
      </c>
      <c r="D18" s="191"/>
      <c r="E18" s="189"/>
      <c r="F18" s="153">
        <f t="shared" si="0"/>
        <v>-5.47</v>
      </c>
      <c r="G18" s="153">
        <f t="shared" si="1"/>
        <v>-5.08</v>
      </c>
      <c r="H18" s="153">
        <f>H11</f>
        <v>-4.3</v>
      </c>
      <c r="I18" s="153">
        <f t="shared" si="2"/>
        <v>-3.5199999999999996</v>
      </c>
      <c r="J18" s="165">
        <f t="shared" si="3"/>
        <v>-3.13</v>
      </c>
      <c r="K18" s="168"/>
      <c r="L18" s="155"/>
    </row>
    <row r="19" spans="1:12" s="123" customFormat="1" ht="15" customHeight="1" x14ac:dyDescent="0.2">
      <c r="A19" s="185"/>
      <c r="B19" s="186"/>
      <c r="C19" s="160">
        <v>9</v>
      </c>
      <c r="D19" s="191"/>
      <c r="E19" s="189"/>
      <c r="F19" s="153">
        <f t="shared" si="0"/>
        <v>-5.47</v>
      </c>
      <c r="G19" s="153">
        <f t="shared" si="1"/>
        <v>-5.08</v>
      </c>
      <c r="H19" s="153">
        <f>H11</f>
        <v>-4.3</v>
      </c>
      <c r="I19" s="153">
        <f t="shared" si="2"/>
        <v>-3.5199999999999996</v>
      </c>
      <c r="J19" s="165">
        <f t="shared" si="3"/>
        <v>-3.13</v>
      </c>
      <c r="K19" s="168"/>
      <c r="L19" s="155"/>
    </row>
    <row r="20" spans="1:12" s="123" customFormat="1" ht="15" customHeight="1" x14ac:dyDescent="0.2">
      <c r="A20" s="185"/>
      <c r="B20" s="186"/>
      <c r="C20" s="160">
        <v>10</v>
      </c>
      <c r="D20" s="192"/>
      <c r="E20" s="189"/>
      <c r="F20" s="153">
        <f t="shared" si="0"/>
        <v>-5.47</v>
      </c>
      <c r="G20" s="153">
        <f t="shared" si="1"/>
        <v>-5.08</v>
      </c>
      <c r="H20" s="153">
        <f>H11</f>
        <v>-4.3</v>
      </c>
      <c r="I20" s="153">
        <f t="shared" si="2"/>
        <v>-3.5199999999999996</v>
      </c>
      <c r="J20" s="165">
        <f t="shared" si="3"/>
        <v>-3.13</v>
      </c>
      <c r="K20" s="168"/>
      <c r="L20" s="154"/>
    </row>
    <row r="21" spans="1:12" s="123" customFormat="1" ht="15" customHeight="1" x14ac:dyDescent="0.2">
      <c r="A21" s="185"/>
      <c r="B21" s="186"/>
      <c r="C21" s="160">
        <v>11</v>
      </c>
      <c r="D21" s="192"/>
      <c r="E21" s="189"/>
      <c r="F21" s="153">
        <f t="shared" si="0"/>
        <v>-5.47</v>
      </c>
      <c r="G21" s="153">
        <f t="shared" si="1"/>
        <v>-5.08</v>
      </c>
      <c r="H21" s="153">
        <f>H11</f>
        <v>-4.3</v>
      </c>
      <c r="I21" s="153">
        <f t="shared" si="2"/>
        <v>-3.5199999999999996</v>
      </c>
      <c r="J21" s="165">
        <f t="shared" si="3"/>
        <v>-3.13</v>
      </c>
      <c r="K21" s="168"/>
      <c r="L21" s="154"/>
    </row>
    <row r="22" spans="1:12" s="123" customFormat="1" ht="15" customHeight="1" x14ac:dyDescent="0.2">
      <c r="A22" s="185"/>
      <c r="B22" s="186"/>
      <c r="C22" s="160">
        <v>12</v>
      </c>
      <c r="D22" s="192"/>
      <c r="E22" s="189"/>
      <c r="F22" s="153">
        <f t="shared" si="0"/>
        <v>-5.47</v>
      </c>
      <c r="G22" s="153">
        <f t="shared" si="1"/>
        <v>-5.08</v>
      </c>
      <c r="H22" s="153">
        <f>H11</f>
        <v>-4.3</v>
      </c>
      <c r="I22" s="153">
        <f t="shared" si="2"/>
        <v>-3.5199999999999996</v>
      </c>
      <c r="J22" s="165">
        <f t="shared" si="3"/>
        <v>-3.13</v>
      </c>
      <c r="K22" s="168"/>
      <c r="L22" s="154"/>
    </row>
    <row r="23" spans="1:12" s="123" customFormat="1" ht="15" customHeight="1" x14ac:dyDescent="0.2">
      <c r="A23" s="185"/>
      <c r="B23" s="186"/>
      <c r="C23" s="160">
        <v>13</v>
      </c>
      <c r="D23" s="192"/>
      <c r="E23" s="189"/>
      <c r="F23" s="153">
        <f t="shared" si="0"/>
        <v>-5.47</v>
      </c>
      <c r="G23" s="153">
        <f t="shared" si="1"/>
        <v>-5.08</v>
      </c>
      <c r="H23" s="153">
        <f>H11</f>
        <v>-4.3</v>
      </c>
      <c r="I23" s="153">
        <f t="shared" si="2"/>
        <v>-3.5199999999999996</v>
      </c>
      <c r="J23" s="165">
        <f t="shared" si="3"/>
        <v>-3.13</v>
      </c>
      <c r="K23" s="168"/>
      <c r="L23" s="154"/>
    </row>
    <row r="24" spans="1:12" s="123" customFormat="1" ht="15" customHeight="1" x14ac:dyDescent="0.2">
      <c r="A24" s="185"/>
      <c r="B24" s="186"/>
      <c r="C24" s="160">
        <v>14</v>
      </c>
      <c r="D24" s="192"/>
      <c r="E24" s="189"/>
      <c r="F24" s="153">
        <f t="shared" si="0"/>
        <v>-5.47</v>
      </c>
      <c r="G24" s="153">
        <f t="shared" si="1"/>
        <v>-5.08</v>
      </c>
      <c r="H24" s="153">
        <f>H11</f>
        <v>-4.3</v>
      </c>
      <c r="I24" s="153">
        <f t="shared" si="2"/>
        <v>-3.5199999999999996</v>
      </c>
      <c r="J24" s="165">
        <f t="shared" si="3"/>
        <v>-3.13</v>
      </c>
      <c r="K24" s="168"/>
      <c r="L24" s="154"/>
    </row>
    <row r="25" spans="1:12" s="123" customFormat="1" ht="15" customHeight="1" x14ac:dyDescent="0.2">
      <c r="A25" s="185"/>
      <c r="B25" s="186"/>
      <c r="C25" s="160">
        <v>15</v>
      </c>
      <c r="D25" s="192"/>
      <c r="E25" s="189"/>
      <c r="F25" s="153">
        <f t="shared" si="0"/>
        <v>-5.47</v>
      </c>
      <c r="G25" s="153">
        <f t="shared" si="1"/>
        <v>-5.08</v>
      </c>
      <c r="H25" s="153">
        <f>H11</f>
        <v>-4.3</v>
      </c>
      <c r="I25" s="153">
        <f t="shared" si="2"/>
        <v>-3.5199999999999996</v>
      </c>
      <c r="J25" s="165">
        <f t="shared" si="3"/>
        <v>-3.13</v>
      </c>
      <c r="K25" s="168"/>
      <c r="L25" s="154"/>
    </row>
    <row r="26" spans="1:12" s="123" customFormat="1" ht="15" customHeight="1" x14ac:dyDescent="0.2">
      <c r="A26" s="185"/>
      <c r="B26" s="186"/>
      <c r="C26" s="160">
        <v>16</v>
      </c>
      <c r="D26" s="192"/>
      <c r="E26" s="189"/>
      <c r="F26" s="153">
        <f t="shared" si="0"/>
        <v>-5.47</v>
      </c>
      <c r="G26" s="153">
        <f t="shared" si="1"/>
        <v>-5.08</v>
      </c>
      <c r="H26" s="153">
        <f>H11</f>
        <v>-4.3</v>
      </c>
      <c r="I26" s="153">
        <f t="shared" si="2"/>
        <v>-3.5199999999999996</v>
      </c>
      <c r="J26" s="165">
        <f t="shared" si="3"/>
        <v>-3.13</v>
      </c>
      <c r="K26" s="168"/>
      <c r="L26" s="154"/>
    </row>
    <row r="27" spans="1:12" s="123" customFormat="1" ht="15" customHeight="1" x14ac:dyDescent="0.2">
      <c r="A27" s="185"/>
      <c r="B27" s="186"/>
      <c r="C27" s="160">
        <v>17</v>
      </c>
      <c r="D27" s="192"/>
      <c r="E27" s="189"/>
      <c r="F27" s="153">
        <f t="shared" si="0"/>
        <v>-5.47</v>
      </c>
      <c r="G27" s="153">
        <f t="shared" si="1"/>
        <v>-5.08</v>
      </c>
      <c r="H27" s="153">
        <f>H11</f>
        <v>-4.3</v>
      </c>
      <c r="I27" s="153">
        <f t="shared" si="2"/>
        <v>-3.5199999999999996</v>
      </c>
      <c r="J27" s="165">
        <f t="shared" si="3"/>
        <v>-3.13</v>
      </c>
      <c r="K27" s="168"/>
      <c r="L27" s="154"/>
    </row>
    <row r="28" spans="1:12" s="123" customFormat="1" ht="15" customHeight="1" x14ac:dyDescent="0.2">
      <c r="A28" s="185"/>
      <c r="B28" s="186"/>
      <c r="C28" s="160">
        <v>18</v>
      </c>
      <c r="D28" s="192"/>
      <c r="E28" s="189"/>
      <c r="F28" s="153">
        <f t="shared" si="0"/>
        <v>-5.47</v>
      </c>
      <c r="G28" s="153">
        <f t="shared" si="1"/>
        <v>-5.08</v>
      </c>
      <c r="H28" s="153">
        <f>H11</f>
        <v>-4.3</v>
      </c>
      <c r="I28" s="153">
        <f t="shared" si="2"/>
        <v>-3.5199999999999996</v>
      </c>
      <c r="J28" s="165">
        <f t="shared" si="3"/>
        <v>-3.13</v>
      </c>
      <c r="K28" s="168"/>
      <c r="L28" s="154"/>
    </row>
    <row r="29" spans="1:12" s="123" customFormat="1" ht="15" customHeight="1" x14ac:dyDescent="0.2">
      <c r="A29" s="185"/>
      <c r="B29" s="186"/>
      <c r="C29" s="160">
        <v>19</v>
      </c>
      <c r="D29" s="192"/>
      <c r="E29" s="189"/>
      <c r="F29" s="153">
        <f t="shared" si="0"/>
        <v>-5.47</v>
      </c>
      <c r="G29" s="153">
        <f t="shared" si="1"/>
        <v>-5.08</v>
      </c>
      <c r="H29" s="153">
        <f>H11</f>
        <v>-4.3</v>
      </c>
      <c r="I29" s="153">
        <f t="shared" si="2"/>
        <v>-3.5199999999999996</v>
      </c>
      <c r="J29" s="165">
        <f t="shared" si="3"/>
        <v>-3.13</v>
      </c>
      <c r="K29" s="168"/>
      <c r="L29" s="154"/>
    </row>
    <row r="30" spans="1:12" s="123" customFormat="1" ht="15" customHeight="1" x14ac:dyDescent="0.2">
      <c r="A30" s="185"/>
      <c r="B30" s="186"/>
      <c r="C30" s="160">
        <v>20</v>
      </c>
      <c r="D30" s="192"/>
      <c r="E30" s="189"/>
      <c r="F30" s="153">
        <f t="shared" si="0"/>
        <v>-5.47</v>
      </c>
      <c r="G30" s="153">
        <f t="shared" si="1"/>
        <v>-5.08</v>
      </c>
      <c r="H30" s="153">
        <f>H11</f>
        <v>-4.3</v>
      </c>
      <c r="I30" s="153">
        <f t="shared" si="2"/>
        <v>-3.5199999999999996</v>
      </c>
      <c r="J30" s="165">
        <f t="shared" si="3"/>
        <v>-3.13</v>
      </c>
      <c r="K30" s="168"/>
      <c r="L30" s="154"/>
    </row>
    <row r="31" spans="1:12" s="123" customFormat="1" ht="15" customHeight="1" x14ac:dyDescent="0.2">
      <c r="A31" s="185"/>
      <c r="B31" s="186"/>
      <c r="C31" s="160">
        <v>21</v>
      </c>
      <c r="D31" s="192"/>
      <c r="E31" s="189"/>
      <c r="F31" s="153">
        <f t="shared" si="0"/>
        <v>-5.47</v>
      </c>
      <c r="G31" s="153">
        <f t="shared" si="1"/>
        <v>-5.08</v>
      </c>
      <c r="H31" s="153">
        <f>H11</f>
        <v>-4.3</v>
      </c>
      <c r="I31" s="153">
        <f t="shared" si="2"/>
        <v>-3.5199999999999996</v>
      </c>
      <c r="J31" s="165">
        <f t="shared" si="3"/>
        <v>-3.13</v>
      </c>
      <c r="K31" s="168"/>
      <c r="L31" s="154"/>
    </row>
    <row r="32" spans="1:12" s="123" customFormat="1" ht="15" customHeight="1" x14ac:dyDescent="0.2">
      <c r="A32" s="185"/>
      <c r="B32" s="186"/>
      <c r="C32" s="160">
        <v>22</v>
      </c>
      <c r="D32" s="192"/>
      <c r="E32" s="189"/>
      <c r="F32" s="153">
        <f t="shared" si="0"/>
        <v>-5.47</v>
      </c>
      <c r="G32" s="153">
        <f t="shared" si="1"/>
        <v>-5.08</v>
      </c>
      <c r="H32" s="153">
        <f>H11</f>
        <v>-4.3</v>
      </c>
      <c r="I32" s="153">
        <f t="shared" si="2"/>
        <v>-3.5199999999999996</v>
      </c>
      <c r="J32" s="165">
        <f t="shared" si="3"/>
        <v>-3.13</v>
      </c>
      <c r="K32" s="168"/>
      <c r="L32" s="154"/>
    </row>
    <row r="33" spans="1:19" s="123" customFormat="1" ht="15" customHeight="1" x14ac:dyDescent="0.2">
      <c r="A33" s="185"/>
      <c r="B33" s="186"/>
      <c r="C33" s="160">
        <v>23</v>
      </c>
      <c r="D33" s="192"/>
      <c r="E33" s="189"/>
      <c r="F33" s="153">
        <f t="shared" si="0"/>
        <v>-5.47</v>
      </c>
      <c r="G33" s="153">
        <f t="shared" si="1"/>
        <v>-5.08</v>
      </c>
      <c r="H33" s="153">
        <f>H11</f>
        <v>-4.3</v>
      </c>
      <c r="I33" s="153">
        <f t="shared" si="2"/>
        <v>-3.5199999999999996</v>
      </c>
      <c r="J33" s="165">
        <f t="shared" si="3"/>
        <v>-3.13</v>
      </c>
      <c r="K33" s="168"/>
      <c r="L33" s="154"/>
    </row>
    <row r="34" spans="1:19" s="123" customFormat="1" ht="15" customHeight="1" x14ac:dyDescent="0.2">
      <c r="A34" s="185"/>
      <c r="B34" s="186"/>
      <c r="C34" s="160">
        <v>24</v>
      </c>
      <c r="D34" s="192"/>
      <c r="E34" s="189"/>
      <c r="F34" s="153">
        <f t="shared" si="0"/>
        <v>-5.47</v>
      </c>
      <c r="G34" s="153">
        <f t="shared" si="1"/>
        <v>-5.08</v>
      </c>
      <c r="H34" s="153">
        <f>H11</f>
        <v>-4.3</v>
      </c>
      <c r="I34" s="153">
        <f t="shared" si="2"/>
        <v>-3.5199999999999996</v>
      </c>
      <c r="J34" s="165">
        <f t="shared" si="3"/>
        <v>-3.13</v>
      </c>
      <c r="K34" s="168"/>
      <c r="L34" s="156"/>
      <c r="M34" s="143"/>
      <c r="N34" s="143"/>
      <c r="O34" s="143"/>
      <c r="P34" s="143"/>
      <c r="Q34" s="143"/>
      <c r="R34" s="143"/>
      <c r="S34" s="143"/>
    </row>
    <row r="35" spans="1:19" s="123" customFormat="1" ht="15" customHeight="1" x14ac:dyDescent="0.2">
      <c r="A35" s="185"/>
      <c r="B35" s="186"/>
      <c r="C35" s="160">
        <v>25</v>
      </c>
      <c r="D35" s="192"/>
      <c r="E35" s="189"/>
      <c r="F35" s="153">
        <f t="shared" si="0"/>
        <v>-5.47</v>
      </c>
      <c r="G35" s="153">
        <f t="shared" si="1"/>
        <v>-5.08</v>
      </c>
      <c r="H35" s="153">
        <f>H11</f>
        <v>-4.3</v>
      </c>
      <c r="I35" s="153">
        <f t="shared" si="2"/>
        <v>-3.5199999999999996</v>
      </c>
      <c r="J35" s="165">
        <f t="shared" si="3"/>
        <v>-3.13</v>
      </c>
      <c r="K35" s="168"/>
      <c r="L35" s="154"/>
    </row>
    <row r="36" spans="1:19" s="123" customFormat="1" ht="15" customHeight="1" x14ac:dyDescent="0.2">
      <c r="A36" s="185"/>
      <c r="B36" s="186"/>
      <c r="C36" s="160">
        <v>26</v>
      </c>
      <c r="D36" s="192"/>
      <c r="E36" s="189"/>
      <c r="F36" s="153">
        <f t="shared" si="0"/>
        <v>-5.47</v>
      </c>
      <c r="G36" s="153">
        <f t="shared" si="1"/>
        <v>-5.08</v>
      </c>
      <c r="H36" s="153">
        <f>H11</f>
        <v>-4.3</v>
      </c>
      <c r="I36" s="153">
        <f t="shared" si="2"/>
        <v>-3.5199999999999996</v>
      </c>
      <c r="J36" s="165">
        <f t="shared" si="3"/>
        <v>-3.13</v>
      </c>
      <c r="K36" s="168"/>
      <c r="L36" s="154"/>
    </row>
    <row r="37" spans="1:19" s="123" customFormat="1" ht="15" customHeight="1" x14ac:dyDescent="0.2">
      <c r="A37" s="185"/>
      <c r="B37" s="186"/>
      <c r="C37" s="160">
        <v>27</v>
      </c>
      <c r="D37" s="192"/>
      <c r="E37" s="189"/>
      <c r="F37" s="153">
        <f t="shared" si="0"/>
        <v>-5.47</v>
      </c>
      <c r="G37" s="153">
        <f t="shared" si="1"/>
        <v>-5.08</v>
      </c>
      <c r="H37" s="153">
        <f>H11</f>
        <v>-4.3</v>
      </c>
      <c r="I37" s="153">
        <f t="shared" si="2"/>
        <v>-3.5199999999999996</v>
      </c>
      <c r="J37" s="165">
        <f t="shared" si="3"/>
        <v>-3.13</v>
      </c>
      <c r="K37" s="168"/>
      <c r="L37" s="154"/>
    </row>
    <row r="38" spans="1:19" s="123" customFormat="1" ht="15" customHeight="1" x14ac:dyDescent="0.2">
      <c r="A38" s="185"/>
      <c r="B38" s="186"/>
      <c r="C38" s="160">
        <v>28</v>
      </c>
      <c r="D38" s="192"/>
      <c r="E38" s="189"/>
      <c r="F38" s="153">
        <f t="shared" si="0"/>
        <v>-5.47</v>
      </c>
      <c r="G38" s="153">
        <f t="shared" si="1"/>
        <v>-5.08</v>
      </c>
      <c r="H38" s="153">
        <f>H11</f>
        <v>-4.3</v>
      </c>
      <c r="I38" s="153">
        <f t="shared" si="2"/>
        <v>-3.5199999999999996</v>
      </c>
      <c r="J38" s="165">
        <f t="shared" si="3"/>
        <v>-3.13</v>
      </c>
      <c r="K38" s="168"/>
      <c r="L38" s="154"/>
    </row>
    <row r="39" spans="1:19" s="123" customFormat="1" ht="15" customHeight="1" x14ac:dyDescent="0.2">
      <c r="A39" s="185"/>
      <c r="B39" s="186"/>
      <c r="C39" s="160">
        <v>29</v>
      </c>
      <c r="D39" s="192"/>
      <c r="E39" s="189"/>
      <c r="F39" s="153">
        <f t="shared" si="0"/>
        <v>-5.47</v>
      </c>
      <c r="G39" s="153">
        <f t="shared" si="1"/>
        <v>-5.08</v>
      </c>
      <c r="H39" s="153">
        <f>H11</f>
        <v>-4.3</v>
      </c>
      <c r="I39" s="153">
        <f t="shared" si="2"/>
        <v>-3.5199999999999996</v>
      </c>
      <c r="J39" s="165">
        <f t="shared" si="3"/>
        <v>-3.13</v>
      </c>
      <c r="K39" s="168"/>
      <c r="L39" s="154"/>
    </row>
    <row r="40" spans="1:19" s="123" customFormat="1" ht="15" customHeight="1" x14ac:dyDescent="0.2">
      <c r="A40" s="185"/>
      <c r="B40" s="186"/>
      <c r="C40" s="160">
        <v>30</v>
      </c>
      <c r="D40" s="192"/>
      <c r="E40" s="189"/>
      <c r="F40" s="153">
        <f t="shared" si="0"/>
        <v>-5.47</v>
      </c>
      <c r="G40" s="153">
        <f t="shared" si="1"/>
        <v>-5.08</v>
      </c>
      <c r="H40" s="153">
        <f>H11</f>
        <v>-4.3</v>
      </c>
      <c r="I40" s="153">
        <f t="shared" si="2"/>
        <v>-3.5199999999999996</v>
      </c>
      <c r="J40" s="165">
        <f t="shared" si="3"/>
        <v>-3.13</v>
      </c>
      <c r="K40" s="168"/>
      <c r="L40" s="154"/>
    </row>
    <row r="41" spans="1:19" s="123" customFormat="1" ht="15" customHeight="1" x14ac:dyDescent="0.2">
      <c r="A41" s="185"/>
      <c r="B41" s="186"/>
      <c r="C41" s="160">
        <v>31</v>
      </c>
      <c r="D41" s="192"/>
      <c r="E41" s="189"/>
      <c r="F41" s="153">
        <f t="shared" si="0"/>
        <v>-5.47</v>
      </c>
      <c r="G41" s="153">
        <f t="shared" si="1"/>
        <v>-5.08</v>
      </c>
      <c r="H41" s="153">
        <f>H11</f>
        <v>-4.3</v>
      </c>
      <c r="I41" s="153">
        <f t="shared" si="2"/>
        <v>-3.5199999999999996</v>
      </c>
      <c r="J41" s="165">
        <f t="shared" si="3"/>
        <v>-3.13</v>
      </c>
      <c r="K41" s="168"/>
      <c r="L41" s="154"/>
    </row>
    <row r="42" spans="1:19" s="123" customFormat="1" ht="15" customHeight="1" x14ac:dyDescent="0.2">
      <c r="A42" s="185"/>
      <c r="B42" s="186"/>
      <c r="C42" s="160">
        <v>32</v>
      </c>
      <c r="D42" s="192"/>
      <c r="E42" s="189"/>
      <c r="F42" s="153">
        <f t="shared" si="0"/>
        <v>-5.47</v>
      </c>
      <c r="G42" s="153">
        <f t="shared" si="1"/>
        <v>-5.08</v>
      </c>
      <c r="H42" s="153">
        <f>H11</f>
        <v>-4.3</v>
      </c>
      <c r="I42" s="153">
        <f t="shared" si="2"/>
        <v>-3.5199999999999996</v>
      </c>
      <c r="J42" s="165">
        <f t="shared" si="3"/>
        <v>-3.13</v>
      </c>
      <c r="K42" s="168"/>
      <c r="L42" s="154"/>
    </row>
    <row r="43" spans="1:19" s="123" customFormat="1" ht="15" customHeight="1" x14ac:dyDescent="0.2">
      <c r="A43" s="185"/>
      <c r="B43" s="186"/>
      <c r="C43" s="160">
        <v>33</v>
      </c>
      <c r="D43" s="192"/>
      <c r="E43" s="189"/>
      <c r="F43" s="153">
        <f t="shared" si="0"/>
        <v>-5.47</v>
      </c>
      <c r="G43" s="153">
        <f t="shared" si="1"/>
        <v>-5.08</v>
      </c>
      <c r="H43" s="153">
        <f>H11</f>
        <v>-4.3</v>
      </c>
      <c r="I43" s="153">
        <f t="shared" si="2"/>
        <v>-3.5199999999999996</v>
      </c>
      <c r="J43" s="165">
        <f t="shared" si="3"/>
        <v>-3.13</v>
      </c>
      <c r="K43" s="168"/>
      <c r="L43" s="154"/>
    </row>
    <row r="44" spans="1:19" s="123" customFormat="1" ht="15" customHeight="1" x14ac:dyDescent="0.2">
      <c r="A44" s="185"/>
      <c r="B44" s="186"/>
      <c r="C44" s="160">
        <v>34</v>
      </c>
      <c r="D44" s="192"/>
      <c r="E44" s="189"/>
      <c r="F44" s="153">
        <f t="shared" si="0"/>
        <v>-5.47</v>
      </c>
      <c r="G44" s="153">
        <f t="shared" si="1"/>
        <v>-5.08</v>
      </c>
      <c r="H44" s="153">
        <f t="shared" ref="H44:H49" si="4">H11</f>
        <v>-4.3</v>
      </c>
      <c r="I44" s="153">
        <f t="shared" si="2"/>
        <v>-3.5199999999999996</v>
      </c>
      <c r="J44" s="165">
        <f t="shared" si="3"/>
        <v>-3.13</v>
      </c>
      <c r="K44" s="168"/>
      <c r="L44" s="154"/>
    </row>
    <row r="45" spans="1:19" s="123" customFormat="1" ht="15" customHeight="1" x14ac:dyDescent="0.2">
      <c r="A45" s="185"/>
      <c r="B45" s="186"/>
      <c r="C45" s="160">
        <v>35</v>
      </c>
      <c r="D45" s="192"/>
      <c r="E45" s="189"/>
      <c r="F45" s="153">
        <f t="shared" si="0"/>
        <v>-5.47</v>
      </c>
      <c r="G45" s="153">
        <f t="shared" si="1"/>
        <v>-5.08</v>
      </c>
      <c r="H45" s="153">
        <f t="shared" si="4"/>
        <v>-4.3</v>
      </c>
      <c r="I45" s="153">
        <f t="shared" si="2"/>
        <v>-3.5199999999999996</v>
      </c>
      <c r="J45" s="165">
        <f t="shared" si="3"/>
        <v>-3.13</v>
      </c>
      <c r="K45" s="168"/>
      <c r="L45" s="154"/>
    </row>
    <row r="46" spans="1:19" s="123" customFormat="1" ht="15" customHeight="1" x14ac:dyDescent="0.2">
      <c r="A46" s="185"/>
      <c r="B46" s="186"/>
      <c r="C46" s="160">
        <v>36</v>
      </c>
      <c r="D46" s="192"/>
      <c r="E46" s="189"/>
      <c r="F46" s="153">
        <f t="shared" si="0"/>
        <v>-5.47</v>
      </c>
      <c r="G46" s="153">
        <f t="shared" si="1"/>
        <v>-5.08</v>
      </c>
      <c r="H46" s="153">
        <f t="shared" si="4"/>
        <v>-4.3</v>
      </c>
      <c r="I46" s="153">
        <f t="shared" si="2"/>
        <v>-3.5199999999999996</v>
      </c>
      <c r="J46" s="165">
        <f t="shared" si="3"/>
        <v>-3.13</v>
      </c>
      <c r="K46" s="168"/>
      <c r="L46" s="154"/>
    </row>
    <row r="47" spans="1:19" s="123" customFormat="1" ht="15" customHeight="1" x14ac:dyDescent="0.2">
      <c r="A47" s="185"/>
      <c r="B47" s="186"/>
      <c r="C47" s="160">
        <v>37</v>
      </c>
      <c r="D47" s="192"/>
      <c r="E47" s="189"/>
      <c r="F47" s="153">
        <f t="shared" si="0"/>
        <v>-5.47</v>
      </c>
      <c r="G47" s="153">
        <f t="shared" si="1"/>
        <v>-5.08</v>
      </c>
      <c r="H47" s="153">
        <f t="shared" si="4"/>
        <v>-4.3</v>
      </c>
      <c r="I47" s="153">
        <f t="shared" si="2"/>
        <v>-3.5199999999999996</v>
      </c>
      <c r="J47" s="165">
        <f t="shared" si="3"/>
        <v>-3.13</v>
      </c>
      <c r="K47" s="168"/>
      <c r="L47" s="154"/>
    </row>
    <row r="48" spans="1:19" s="123" customFormat="1" ht="15" customHeight="1" x14ac:dyDescent="0.2">
      <c r="A48" s="185"/>
      <c r="B48" s="186"/>
      <c r="C48" s="160">
        <v>38</v>
      </c>
      <c r="D48" s="192"/>
      <c r="E48" s="189"/>
      <c r="F48" s="153">
        <f t="shared" si="0"/>
        <v>-5.47</v>
      </c>
      <c r="G48" s="153">
        <f t="shared" si="1"/>
        <v>-5.08</v>
      </c>
      <c r="H48" s="153">
        <f t="shared" si="4"/>
        <v>-4.3</v>
      </c>
      <c r="I48" s="153">
        <f t="shared" si="2"/>
        <v>-3.5199999999999996</v>
      </c>
      <c r="J48" s="165">
        <f t="shared" si="3"/>
        <v>-3.13</v>
      </c>
      <c r="K48" s="168"/>
      <c r="L48" s="154"/>
    </row>
    <row r="49" spans="1:12" s="123" customFormat="1" ht="15" customHeight="1" x14ac:dyDescent="0.2">
      <c r="A49" s="185"/>
      <c r="B49" s="186"/>
      <c r="C49" s="160">
        <v>39</v>
      </c>
      <c r="D49" s="192"/>
      <c r="E49" s="189"/>
      <c r="F49" s="153">
        <f t="shared" si="0"/>
        <v>-5.47</v>
      </c>
      <c r="G49" s="153">
        <f t="shared" si="1"/>
        <v>-5.08</v>
      </c>
      <c r="H49" s="153">
        <f t="shared" si="4"/>
        <v>-4.3</v>
      </c>
      <c r="I49" s="153">
        <f t="shared" si="2"/>
        <v>-3.5199999999999996</v>
      </c>
      <c r="J49" s="165">
        <f t="shared" si="3"/>
        <v>-3.13</v>
      </c>
      <c r="K49" s="168"/>
      <c r="L49" s="154"/>
    </row>
    <row r="50" spans="1:12" s="123" customFormat="1" ht="15" customHeight="1" thickBot="1" x14ac:dyDescent="0.25">
      <c r="A50" s="187"/>
      <c r="B50" s="188"/>
      <c r="C50" s="161">
        <v>40</v>
      </c>
      <c r="D50" s="193"/>
      <c r="E50" s="190"/>
      <c r="F50" s="157">
        <f t="shared" si="0"/>
        <v>-5.47</v>
      </c>
      <c r="G50" s="157">
        <f t="shared" si="1"/>
        <v>-5.08</v>
      </c>
      <c r="H50" s="157">
        <f>H49</f>
        <v>-4.3</v>
      </c>
      <c r="I50" s="157">
        <f t="shared" si="2"/>
        <v>-3.5199999999999996</v>
      </c>
      <c r="J50" s="166">
        <f t="shared" si="3"/>
        <v>-3.13</v>
      </c>
      <c r="K50" s="169"/>
      <c r="L50" s="158"/>
    </row>
    <row r="51" spans="1:12" ht="15.75" thickTop="1" x14ac:dyDescent="0.25">
      <c r="D51" s="124"/>
      <c r="E51" s="125"/>
      <c r="F51" s="125"/>
      <c r="G51" s="125"/>
      <c r="H51" s="125"/>
      <c r="I51" s="125"/>
      <c r="J51" s="125"/>
    </row>
    <row r="52" spans="1:12" x14ac:dyDescent="0.25">
      <c r="D52" s="124"/>
    </row>
    <row r="53" spans="1:12" x14ac:dyDescent="0.25">
      <c r="D53" s="124"/>
    </row>
    <row r="54" spans="1:12" x14ac:dyDescent="0.25">
      <c r="D54" s="124"/>
    </row>
    <row r="55" spans="1:12" x14ac:dyDescent="0.25">
      <c r="D55" s="124"/>
    </row>
    <row r="56" spans="1:12" x14ac:dyDescent="0.25">
      <c r="D56" s="124"/>
    </row>
  </sheetData>
  <sheetProtection algorithmName="SHA-512" hashValue="PAvW3iqExBJov7qGhKtfnA+aRKzdBixbEaq2kvr8Nfw3Xj2fdzKsMV3ieyXz7JgkhkRqucvus1w7wpYdZ1OFYA==" saltValue="zUoaEV8V4s8pRYLk72cnhQ==" spinCount="100000" sheet="1" objects="1" scenarios="1"/>
  <mergeCells count="5">
    <mergeCell ref="E8:J8"/>
    <mergeCell ref="A4:B4"/>
    <mergeCell ref="C4:F4"/>
    <mergeCell ref="H4:J4"/>
    <mergeCell ref="D8:D9"/>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51"/>
  <sheetViews>
    <sheetView zoomScaleNormal="100" workbookViewId="0">
      <selection activeCell="A2" sqref="A2"/>
    </sheetView>
  </sheetViews>
  <sheetFormatPr defaultColWidth="8.85546875" defaultRowHeight="15" x14ac:dyDescent="0.25"/>
  <cols>
    <col min="1" max="1" width="12.140625" style="83" customWidth="1"/>
    <col min="2" max="2" width="8.85546875" style="83" customWidth="1"/>
    <col min="3" max="3" width="7.140625" style="83" customWidth="1"/>
    <col min="4" max="8" width="7.85546875" style="83" customWidth="1"/>
    <col min="9" max="9" width="9.7109375" style="83" customWidth="1"/>
    <col min="10" max="11" width="10.140625" customWidth="1"/>
    <col min="257" max="257" width="9.28515625" customWidth="1"/>
    <col min="258" max="258" width="6.85546875" customWidth="1"/>
    <col min="259" max="259" width="7.140625" customWidth="1"/>
    <col min="260" max="264" width="7.85546875" customWidth="1"/>
    <col min="265" max="265" width="9.7109375" customWidth="1"/>
    <col min="266" max="267" width="10.140625" customWidth="1"/>
    <col min="513" max="513" width="9.28515625" customWidth="1"/>
    <col min="514" max="514" width="6.85546875" customWidth="1"/>
    <col min="515" max="515" width="7.140625" customWidth="1"/>
    <col min="516" max="520" width="7.85546875" customWidth="1"/>
    <col min="521" max="521" width="9.7109375" customWidth="1"/>
    <col min="522" max="523" width="10.140625" customWidth="1"/>
    <col min="769" max="769" width="9.28515625" customWidth="1"/>
    <col min="770" max="770" width="6.85546875" customWidth="1"/>
    <col min="771" max="771" width="7.140625" customWidth="1"/>
    <col min="772" max="776" width="7.85546875" customWidth="1"/>
    <col min="777" max="777" width="9.7109375" customWidth="1"/>
    <col min="778" max="779" width="10.140625" customWidth="1"/>
    <col min="1025" max="1025" width="9.28515625" customWidth="1"/>
    <col min="1026" max="1026" width="6.85546875" customWidth="1"/>
    <col min="1027" max="1027" width="7.140625" customWidth="1"/>
    <col min="1028" max="1032" width="7.85546875" customWidth="1"/>
    <col min="1033" max="1033" width="9.7109375" customWidth="1"/>
    <col min="1034" max="1035" width="10.140625" customWidth="1"/>
    <col min="1281" max="1281" width="9.28515625" customWidth="1"/>
    <col min="1282" max="1282" width="6.85546875" customWidth="1"/>
    <col min="1283" max="1283" width="7.140625" customWidth="1"/>
    <col min="1284" max="1288" width="7.85546875" customWidth="1"/>
    <col min="1289" max="1289" width="9.7109375" customWidth="1"/>
    <col min="1290" max="1291" width="10.140625" customWidth="1"/>
    <col min="1537" max="1537" width="9.28515625" customWidth="1"/>
    <col min="1538" max="1538" width="6.85546875" customWidth="1"/>
    <col min="1539" max="1539" width="7.140625" customWidth="1"/>
    <col min="1540" max="1544" width="7.85546875" customWidth="1"/>
    <col min="1545" max="1545" width="9.7109375" customWidth="1"/>
    <col min="1546" max="1547" width="10.140625" customWidth="1"/>
    <col min="1793" max="1793" width="9.28515625" customWidth="1"/>
    <col min="1794" max="1794" width="6.85546875" customWidth="1"/>
    <col min="1795" max="1795" width="7.140625" customWidth="1"/>
    <col min="1796" max="1800" width="7.85546875" customWidth="1"/>
    <col min="1801" max="1801" width="9.7109375" customWidth="1"/>
    <col min="1802" max="1803" width="10.140625" customWidth="1"/>
    <col min="2049" max="2049" width="9.28515625" customWidth="1"/>
    <col min="2050" max="2050" width="6.85546875" customWidth="1"/>
    <col min="2051" max="2051" width="7.140625" customWidth="1"/>
    <col min="2052" max="2056" width="7.85546875" customWidth="1"/>
    <col min="2057" max="2057" width="9.7109375" customWidth="1"/>
    <col min="2058" max="2059" width="10.140625" customWidth="1"/>
    <col min="2305" max="2305" width="9.28515625" customWidth="1"/>
    <col min="2306" max="2306" width="6.85546875" customWidth="1"/>
    <col min="2307" max="2307" width="7.140625" customWidth="1"/>
    <col min="2308" max="2312" width="7.85546875" customWidth="1"/>
    <col min="2313" max="2313" width="9.7109375" customWidth="1"/>
    <col min="2314" max="2315" width="10.140625" customWidth="1"/>
    <col min="2561" max="2561" width="9.28515625" customWidth="1"/>
    <col min="2562" max="2562" width="6.85546875" customWidth="1"/>
    <col min="2563" max="2563" width="7.140625" customWidth="1"/>
    <col min="2564" max="2568" width="7.85546875" customWidth="1"/>
    <col min="2569" max="2569" width="9.7109375" customWidth="1"/>
    <col min="2570" max="2571" width="10.140625" customWidth="1"/>
    <col min="2817" max="2817" width="9.28515625" customWidth="1"/>
    <col min="2818" max="2818" width="6.85546875" customWidth="1"/>
    <col min="2819" max="2819" width="7.140625" customWidth="1"/>
    <col min="2820" max="2824" width="7.85546875" customWidth="1"/>
    <col min="2825" max="2825" width="9.7109375" customWidth="1"/>
    <col min="2826" max="2827" width="10.140625" customWidth="1"/>
    <col min="3073" max="3073" width="9.28515625" customWidth="1"/>
    <col min="3074" max="3074" width="6.85546875" customWidth="1"/>
    <col min="3075" max="3075" width="7.140625" customWidth="1"/>
    <col min="3076" max="3080" width="7.85546875" customWidth="1"/>
    <col min="3081" max="3081" width="9.7109375" customWidth="1"/>
    <col min="3082" max="3083" width="10.140625" customWidth="1"/>
    <col min="3329" max="3329" width="9.28515625" customWidth="1"/>
    <col min="3330" max="3330" width="6.85546875" customWidth="1"/>
    <col min="3331" max="3331" width="7.140625" customWidth="1"/>
    <col min="3332" max="3336" width="7.85546875" customWidth="1"/>
    <col min="3337" max="3337" width="9.7109375" customWidth="1"/>
    <col min="3338" max="3339" width="10.140625" customWidth="1"/>
    <col min="3585" max="3585" width="9.28515625" customWidth="1"/>
    <col min="3586" max="3586" width="6.85546875" customWidth="1"/>
    <col min="3587" max="3587" width="7.140625" customWidth="1"/>
    <col min="3588" max="3592" width="7.85546875" customWidth="1"/>
    <col min="3593" max="3593" width="9.7109375" customWidth="1"/>
    <col min="3594" max="3595" width="10.140625" customWidth="1"/>
    <col min="3841" max="3841" width="9.28515625" customWidth="1"/>
    <col min="3842" max="3842" width="6.85546875" customWidth="1"/>
    <col min="3843" max="3843" width="7.140625" customWidth="1"/>
    <col min="3844" max="3848" width="7.85546875" customWidth="1"/>
    <col min="3849" max="3849" width="9.7109375" customWidth="1"/>
    <col min="3850" max="3851" width="10.140625" customWidth="1"/>
    <col min="4097" max="4097" width="9.28515625" customWidth="1"/>
    <col min="4098" max="4098" width="6.85546875" customWidth="1"/>
    <col min="4099" max="4099" width="7.140625" customWidth="1"/>
    <col min="4100" max="4104" width="7.85546875" customWidth="1"/>
    <col min="4105" max="4105" width="9.7109375" customWidth="1"/>
    <col min="4106" max="4107" width="10.140625" customWidth="1"/>
    <col min="4353" max="4353" width="9.28515625" customWidth="1"/>
    <col min="4354" max="4354" width="6.85546875" customWidth="1"/>
    <col min="4355" max="4355" width="7.140625" customWidth="1"/>
    <col min="4356" max="4360" width="7.85546875" customWidth="1"/>
    <col min="4361" max="4361" width="9.7109375" customWidth="1"/>
    <col min="4362" max="4363" width="10.140625" customWidth="1"/>
    <col min="4609" max="4609" width="9.28515625" customWidth="1"/>
    <col min="4610" max="4610" width="6.85546875" customWidth="1"/>
    <col min="4611" max="4611" width="7.140625" customWidth="1"/>
    <col min="4612" max="4616" width="7.85546875" customWidth="1"/>
    <col min="4617" max="4617" width="9.7109375" customWidth="1"/>
    <col min="4618" max="4619" width="10.140625" customWidth="1"/>
    <col min="4865" max="4865" width="9.28515625" customWidth="1"/>
    <col min="4866" max="4866" width="6.85546875" customWidth="1"/>
    <col min="4867" max="4867" width="7.140625" customWidth="1"/>
    <col min="4868" max="4872" width="7.85546875" customWidth="1"/>
    <col min="4873" max="4873" width="9.7109375" customWidth="1"/>
    <col min="4874" max="4875" width="10.140625" customWidth="1"/>
    <col min="5121" max="5121" width="9.28515625" customWidth="1"/>
    <col min="5122" max="5122" width="6.85546875" customWidth="1"/>
    <col min="5123" max="5123" width="7.140625" customWidth="1"/>
    <col min="5124" max="5128" width="7.85546875" customWidth="1"/>
    <col min="5129" max="5129" width="9.7109375" customWidth="1"/>
    <col min="5130" max="5131" width="10.140625" customWidth="1"/>
    <col min="5377" max="5377" width="9.28515625" customWidth="1"/>
    <col min="5378" max="5378" width="6.85546875" customWidth="1"/>
    <col min="5379" max="5379" width="7.140625" customWidth="1"/>
    <col min="5380" max="5384" width="7.85546875" customWidth="1"/>
    <col min="5385" max="5385" width="9.7109375" customWidth="1"/>
    <col min="5386" max="5387" width="10.140625" customWidth="1"/>
    <col min="5633" max="5633" width="9.28515625" customWidth="1"/>
    <col min="5634" max="5634" width="6.85546875" customWidth="1"/>
    <col min="5635" max="5635" width="7.140625" customWidth="1"/>
    <col min="5636" max="5640" width="7.85546875" customWidth="1"/>
    <col min="5641" max="5641" width="9.7109375" customWidth="1"/>
    <col min="5642" max="5643" width="10.140625" customWidth="1"/>
    <col min="5889" max="5889" width="9.28515625" customWidth="1"/>
    <col min="5890" max="5890" width="6.85546875" customWidth="1"/>
    <col min="5891" max="5891" width="7.140625" customWidth="1"/>
    <col min="5892" max="5896" width="7.85546875" customWidth="1"/>
    <col min="5897" max="5897" width="9.7109375" customWidth="1"/>
    <col min="5898" max="5899" width="10.140625" customWidth="1"/>
    <col min="6145" max="6145" width="9.28515625" customWidth="1"/>
    <col min="6146" max="6146" width="6.85546875" customWidth="1"/>
    <col min="6147" max="6147" width="7.140625" customWidth="1"/>
    <col min="6148" max="6152" width="7.85546875" customWidth="1"/>
    <col min="6153" max="6153" width="9.7109375" customWidth="1"/>
    <col min="6154" max="6155" width="10.140625" customWidth="1"/>
    <col min="6401" max="6401" width="9.28515625" customWidth="1"/>
    <col min="6402" max="6402" width="6.85546875" customWidth="1"/>
    <col min="6403" max="6403" width="7.140625" customWidth="1"/>
    <col min="6404" max="6408" width="7.85546875" customWidth="1"/>
    <col min="6409" max="6409" width="9.7109375" customWidth="1"/>
    <col min="6410" max="6411" width="10.140625" customWidth="1"/>
    <col min="6657" max="6657" width="9.28515625" customWidth="1"/>
    <col min="6658" max="6658" width="6.85546875" customWidth="1"/>
    <col min="6659" max="6659" width="7.140625" customWidth="1"/>
    <col min="6660" max="6664" width="7.85546875" customWidth="1"/>
    <col min="6665" max="6665" width="9.7109375" customWidth="1"/>
    <col min="6666" max="6667" width="10.140625" customWidth="1"/>
    <col min="6913" max="6913" width="9.28515625" customWidth="1"/>
    <col min="6914" max="6914" width="6.85546875" customWidth="1"/>
    <col min="6915" max="6915" width="7.140625" customWidth="1"/>
    <col min="6916" max="6920" width="7.85546875" customWidth="1"/>
    <col min="6921" max="6921" width="9.7109375" customWidth="1"/>
    <col min="6922" max="6923" width="10.140625" customWidth="1"/>
    <col min="7169" max="7169" width="9.28515625" customWidth="1"/>
    <col min="7170" max="7170" width="6.85546875" customWidth="1"/>
    <col min="7171" max="7171" width="7.140625" customWidth="1"/>
    <col min="7172" max="7176" width="7.85546875" customWidth="1"/>
    <col min="7177" max="7177" width="9.7109375" customWidth="1"/>
    <col min="7178" max="7179" width="10.140625" customWidth="1"/>
    <col min="7425" max="7425" width="9.28515625" customWidth="1"/>
    <col min="7426" max="7426" width="6.85546875" customWidth="1"/>
    <col min="7427" max="7427" width="7.140625" customWidth="1"/>
    <col min="7428" max="7432" width="7.85546875" customWidth="1"/>
    <col min="7433" max="7433" width="9.7109375" customWidth="1"/>
    <col min="7434" max="7435" width="10.140625" customWidth="1"/>
    <col min="7681" max="7681" width="9.28515625" customWidth="1"/>
    <col min="7682" max="7682" width="6.85546875" customWidth="1"/>
    <col min="7683" max="7683" width="7.140625" customWidth="1"/>
    <col min="7684" max="7688" width="7.85546875" customWidth="1"/>
    <col min="7689" max="7689" width="9.7109375" customWidth="1"/>
    <col min="7690" max="7691" width="10.140625" customWidth="1"/>
    <col min="7937" max="7937" width="9.28515625" customWidth="1"/>
    <col min="7938" max="7938" width="6.85546875" customWidth="1"/>
    <col min="7939" max="7939" width="7.140625" customWidth="1"/>
    <col min="7940" max="7944" width="7.85546875" customWidth="1"/>
    <col min="7945" max="7945" width="9.7109375" customWidth="1"/>
    <col min="7946" max="7947" width="10.140625" customWidth="1"/>
    <col min="8193" max="8193" width="9.28515625" customWidth="1"/>
    <col min="8194" max="8194" width="6.85546875" customWidth="1"/>
    <col min="8195" max="8195" width="7.140625" customWidth="1"/>
    <col min="8196" max="8200" width="7.85546875" customWidth="1"/>
    <col min="8201" max="8201" width="9.7109375" customWidth="1"/>
    <col min="8202" max="8203" width="10.140625" customWidth="1"/>
    <col min="8449" max="8449" width="9.28515625" customWidth="1"/>
    <col min="8450" max="8450" width="6.85546875" customWidth="1"/>
    <col min="8451" max="8451" width="7.140625" customWidth="1"/>
    <col min="8452" max="8456" width="7.85546875" customWidth="1"/>
    <col min="8457" max="8457" width="9.7109375" customWidth="1"/>
    <col min="8458" max="8459" width="10.140625" customWidth="1"/>
    <col min="8705" max="8705" width="9.28515625" customWidth="1"/>
    <col min="8706" max="8706" width="6.85546875" customWidth="1"/>
    <col min="8707" max="8707" width="7.140625" customWidth="1"/>
    <col min="8708" max="8712" width="7.85546875" customWidth="1"/>
    <col min="8713" max="8713" width="9.7109375" customWidth="1"/>
    <col min="8714" max="8715" width="10.140625" customWidth="1"/>
    <col min="8961" max="8961" width="9.28515625" customWidth="1"/>
    <col min="8962" max="8962" width="6.85546875" customWidth="1"/>
    <col min="8963" max="8963" width="7.140625" customWidth="1"/>
    <col min="8964" max="8968" width="7.85546875" customWidth="1"/>
    <col min="8969" max="8969" width="9.7109375" customWidth="1"/>
    <col min="8970" max="8971" width="10.140625" customWidth="1"/>
    <col min="9217" max="9217" width="9.28515625" customWidth="1"/>
    <col min="9218" max="9218" width="6.85546875" customWidth="1"/>
    <col min="9219" max="9219" width="7.140625" customWidth="1"/>
    <col min="9220" max="9224" width="7.85546875" customWidth="1"/>
    <col min="9225" max="9225" width="9.7109375" customWidth="1"/>
    <col min="9226" max="9227" width="10.140625" customWidth="1"/>
    <col min="9473" max="9473" width="9.28515625" customWidth="1"/>
    <col min="9474" max="9474" width="6.85546875" customWidth="1"/>
    <col min="9475" max="9475" width="7.140625" customWidth="1"/>
    <col min="9476" max="9480" width="7.85546875" customWidth="1"/>
    <col min="9481" max="9481" width="9.7109375" customWidth="1"/>
    <col min="9482" max="9483" width="10.140625" customWidth="1"/>
    <col min="9729" max="9729" width="9.28515625" customWidth="1"/>
    <col min="9730" max="9730" width="6.85546875" customWidth="1"/>
    <col min="9731" max="9731" width="7.140625" customWidth="1"/>
    <col min="9732" max="9736" width="7.85546875" customWidth="1"/>
    <col min="9737" max="9737" width="9.7109375" customWidth="1"/>
    <col min="9738" max="9739" width="10.140625" customWidth="1"/>
    <col min="9985" max="9985" width="9.28515625" customWidth="1"/>
    <col min="9986" max="9986" width="6.85546875" customWidth="1"/>
    <col min="9987" max="9987" width="7.140625" customWidth="1"/>
    <col min="9988" max="9992" width="7.85546875" customWidth="1"/>
    <col min="9993" max="9993" width="9.7109375" customWidth="1"/>
    <col min="9994" max="9995" width="10.140625" customWidth="1"/>
    <col min="10241" max="10241" width="9.28515625" customWidth="1"/>
    <col min="10242" max="10242" width="6.85546875" customWidth="1"/>
    <col min="10243" max="10243" width="7.140625" customWidth="1"/>
    <col min="10244" max="10248" width="7.85546875" customWidth="1"/>
    <col min="10249" max="10249" width="9.7109375" customWidth="1"/>
    <col min="10250" max="10251" width="10.140625" customWidth="1"/>
    <col min="10497" max="10497" width="9.28515625" customWidth="1"/>
    <col min="10498" max="10498" width="6.85546875" customWidth="1"/>
    <col min="10499" max="10499" width="7.140625" customWidth="1"/>
    <col min="10500" max="10504" width="7.85546875" customWidth="1"/>
    <col min="10505" max="10505" width="9.7109375" customWidth="1"/>
    <col min="10506" max="10507" width="10.140625" customWidth="1"/>
    <col min="10753" max="10753" width="9.28515625" customWidth="1"/>
    <col min="10754" max="10754" width="6.85546875" customWidth="1"/>
    <col min="10755" max="10755" width="7.140625" customWidth="1"/>
    <col min="10756" max="10760" width="7.85546875" customWidth="1"/>
    <col min="10761" max="10761" width="9.7109375" customWidth="1"/>
    <col min="10762" max="10763" width="10.140625" customWidth="1"/>
    <col min="11009" max="11009" width="9.28515625" customWidth="1"/>
    <col min="11010" max="11010" width="6.85546875" customWidth="1"/>
    <col min="11011" max="11011" width="7.140625" customWidth="1"/>
    <col min="11012" max="11016" width="7.85546875" customWidth="1"/>
    <col min="11017" max="11017" width="9.7109375" customWidth="1"/>
    <col min="11018" max="11019" width="10.140625" customWidth="1"/>
    <col min="11265" max="11265" width="9.28515625" customWidth="1"/>
    <col min="11266" max="11266" width="6.85546875" customWidth="1"/>
    <col min="11267" max="11267" width="7.140625" customWidth="1"/>
    <col min="11268" max="11272" width="7.85546875" customWidth="1"/>
    <col min="11273" max="11273" width="9.7109375" customWidth="1"/>
    <col min="11274" max="11275" width="10.140625" customWidth="1"/>
    <col min="11521" max="11521" width="9.28515625" customWidth="1"/>
    <col min="11522" max="11522" width="6.85546875" customWidth="1"/>
    <col min="11523" max="11523" width="7.140625" customWidth="1"/>
    <col min="11524" max="11528" width="7.85546875" customWidth="1"/>
    <col min="11529" max="11529" width="9.7109375" customWidth="1"/>
    <col min="11530" max="11531" width="10.140625" customWidth="1"/>
    <col min="11777" max="11777" width="9.28515625" customWidth="1"/>
    <col min="11778" max="11778" width="6.85546875" customWidth="1"/>
    <col min="11779" max="11779" width="7.140625" customWidth="1"/>
    <col min="11780" max="11784" width="7.85546875" customWidth="1"/>
    <col min="11785" max="11785" width="9.7109375" customWidth="1"/>
    <col min="11786" max="11787" width="10.140625" customWidth="1"/>
    <col min="12033" max="12033" width="9.28515625" customWidth="1"/>
    <col min="12034" max="12034" width="6.85546875" customWidth="1"/>
    <col min="12035" max="12035" width="7.140625" customWidth="1"/>
    <col min="12036" max="12040" width="7.85546875" customWidth="1"/>
    <col min="12041" max="12041" width="9.7109375" customWidth="1"/>
    <col min="12042" max="12043" width="10.140625" customWidth="1"/>
    <col min="12289" max="12289" width="9.28515625" customWidth="1"/>
    <col min="12290" max="12290" width="6.85546875" customWidth="1"/>
    <col min="12291" max="12291" width="7.140625" customWidth="1"/>
    <col min="12292" max="12296" width="7.85546875" customWidth="1"/>
    <col min="12297" max="12297" width="9.7109375" customWidth="1"/>
    <col min="12298" max="12299" width="10.140625" customWidth="1"/>
    <col min="12545" max="12545" width="9.28515625" customWidth="1"/>
    <col min="12546" max="12546" width="6.85546875" customWidth="1"/>
    <col min="12547" max="12547" width="7.140625" customWidth="1"/>
    <col min="12548" max="12552" width="7.85546875" customWidth="1"/>
    <col min="12553" max="12553" width="9.7109375" customWidth="1"/>
    <col min="12554" max="12555" width="10.140625" customWidth="1"/>
    <col min="12801" max="12801" width="9.28515625" customWidth="1"/>
    <col min="12802" max="12802" width="6.85546875" customWidth="1"/>
    <col min="12803" max="12803" width="7.140625" customWidth="1"/>
    <col min="12804" max="12808" width="7.85546875" customWidth="1"/>
    <col min="12809" max="12809" width="9.7109375" customWidth="1"/>
    <col min="12810" max="12811" width="10.140625" customWidth="1"/>
    <col min="13057" max="13057" width="9.28515625" customWidth="1"/>
    <col min="13058" max="13058" width="6.85546875" customWidth="1"/>
    <col min="13059" max="13059" width="7.140625" customWidth="1"/>
    <col min="13060" max="13064" width="7.85546875" customWidth="1"/>
    <col min="13065" max="13065" width="9.7109375" customWidth="1"/>
    <col min="13066" max="13067" width="10.140625" customWidth="1"/>
    <col min="13313" max="13313" width="9.28515625" customWidth="1"/>
    <col min="13314" max="13314" width="6.85546875" customWidth="1"/>
    <col min="13315" max="13315" width="7.140625" customWidth="1"/>
    <col min="13316" max="13320" width="7.85546875" customWidth="1"/>
    <col min="13321" max="13321" width="9.7109375" customWidth="1"/>
    <col min="13322" max="13323" width="10.140625" customWidth="1"/>
    <col min="13569" max="13569" width="9.28515625" customWidth="1"/>
    <col min="13570" max="13570" width="6.85546875" customWidth="1"/>
    <col min="13571" max="13571" width="7.140625" customWidth="1"/>
    <col min="13572" max="13576" width="7.85546875" customWidth="1"/>
    <col min="13577" max="13577" width="9.7109375" customWidth="1"/>
    <col min="13578" max="13579" width="10.140625" customWidth="1"/>
    <col min="13825" max="13825" width="9.28515625" customWidth="1"/>
    <col min="13826" max="13826" width="6.85546875" customWidth="1"/>
    <col min="13827" max="13827" width="7.140625" customWidth="1"/>
    <col min="13828" max="13832" width="7.85546875" customWidth="1"/>
    <col min="13833" max="13833" width="9.7109375" customWidth="1"/>
    <col min="13834" max="13835" width="10.140625" customWidth="1"/>
    <col min="14081" max="14081" width="9.28515625" customWidth="1"/>
    <col min="14082" max="14082" width="6.85546875" customWidth="1"/>
    <col min="14083" max="14083" width="7.140625" customWidth="1"/>
    <col min="14084" max="14088" width="7.85546875" customWidth="1"/>
    <col min="14089" max="14089" width="9.7109375" customWidth="1"/>
    <col min="14090" max="14091" width="10.140625" customWidth="1"/>
    <col min="14337" max="14337" width="9.28515625" customWidth="1"/>
    <col min="14338" max="14338" width="6.85546875" customWidth="1"/>
    <col min="14339" max="14339" width="7.140625" customWidth="1"/>
    <col min="14340" max="14344" width="7.85546875" customWidth="1"/>
    <col min="14345" max="14345" width="9.7109375" customWidth="1"/>
    <col min="14346" max="14347" width="10.140625" customWidth="1"/>
    <col min="14593" max="14593" width="9.28515625" customWidth="1"/>
    <col min="14594" max="14594" width="6.85546875" customWidth="1"/>
    <col min="14595" max="14595" width="7.140625" customWidth="1"/>
    <col min="14596" max="14600" width="7.85546875" customWidth="1"/>
    <col min="14601" max="14601" width="9.7109375" customWidth="1"/>
    <col min="14602" max="14603" width="10.140625" customWidth="1"/>
    <col min="14849" max="14849" width="9.28515625" customWidth="1"/>
    <col min="14850" max="14850" width="6.85546875" customWidth="1"/>
    <col min="14851" max="14851" width="7.140625" customWidth="1"/>
    <col min="14852" max="14856" width="7.85546875" customWidth="1"/>
    <col min="14857" max="14857" width="9.7109375" customWidth="1"/>
    <col min="14858" max="14859" width="10.140625" customWidth="1"/>
    <col min="15105" max="15105" width="9.28515625" customWidth="1"/>
    <col min="15106" max="15106" width="6.85546875" customWidth="1"/>
    <col min="15107" max="15107" width="7.140625" customWidth="1"/>
    <col min="15108" max="15112" width="7.85546875" customWidth="1"/>
    <col min="15113" max="15113" width="9.7109375" customWidth="1"/>
    <col min="15114" max="15115" width="10.140625" customWidth="1"/>
    <col min="15361" max="15361" width="9.28515625" customWidth="1"/>
    <col min="15362" max="15362" width="6.85546875" customWidth="1"/>
    <col min="15363" max="15363" width="7.140625" customWidth="1"/>
    <col min="15364" max="15368" width="7.85546875" customWidth="1"/>
    <col min="15369" max="15369" width="9.7109375" customWidth="1"/>
    <col min="15370" max="15371" width="10.140625" customWidth="1"/>
    <col min="15617" max="15617" width="9.28515625" customWidth="1"/>
    <col min="15618" max="15618" width="6.85546875" customWidth="1"/>
    <col min="15619" max="15619" width="7.140625" customWidth="1"/>
    <col min="15620" max="15624" width="7.85546875" customWidth="1"/>
    <col min="15625" max="15625" width="9.7109375" customWidth="1"/>
    <col min="15626" max="15627" width="10.140625" customWidth="1"/>
    <col min="15873" max="15873" width="9.28515625" customWidth="1"/>
    <col min="15874" max="15874" width="6.85546875" customWidth="1"/>
    <col min="15875" max="15875" width="7.140625" customWidth="1"/>
    <col min="15876" max="15880" width="7.85546875" customWidth="1"/>
    <col min="15881" max="15881" width="9.7109375" customWidth="1"/>
    <col min="15882" max="15883" width="10.140625" customWidth="1"/>
    <col min="16129" max="16129" width="9.28515625" customWidth="1"/>
    <col min="16130" max="16130" width="6.85546875" customWidth="1"/>
    <col min="16131" max="16131" width="7.140625" customWidth="1"/>
    <col min="16132" max="16136" width="7.85546875" customWidth="1"/>
    <col min="16137" max="16137" width="9.7109375" customWidth="1"/>
    <col min="16138" max="16139" width="10.140625" customWidth="1"/>
  </cols>
  <sheetData>
    <row r="1" spans="1:11" x14ac:dyDescent="0.25">
      <c r="A1" s="72" t="str">
        <f>'3 X CHART EVOO'!A1</f>
        <v>QUALITY CONTROL OF THE PANEL (COI/T.20/Doc.Nº17)</v>
      </c>
      <c r="J1" s="83"/>
      <c r="K1" s="83"/>
    </row>
    <row r="2" spans="1:11" x14ac:dyDescent="0.25">
      <c r="A2" s="72" t="s">
        <v>83</v>
      </c>
      <c r="J2" s="83"/>
      <c r="K2" s="83"/>
    </row>
    <row r="3" spans="1:11" ht="15.75" thickBot="1" x14ac:dyDescent="0.3">
      <c r="A3" s="122"/>
      <c r="J3" s="83"/>
      <c r="K3" s="83"/>
    </row>
    <row r="4" spans="1:11" ht="21" thickTop="1" thickBot="1" x14ac:dyDescent="0.3">
      <c r="A4" s="348" t="s">
        <v>18</v>
      </c>
      <c r="B4" s="349"/>
      <c r="C4" s="343" t="str">
        <f>'1 PANEL DATA DOUBLE SAMPLES'!C8:E8</f>
        <v>XXXX</v>
      </c>
      <c r="D4" s="344"/>
      <c r="E4" s="344"/>
      <c r="F4" s="345"/>
      <c r="H4" s="350" t="s">
        <v>97</v>
      </c>
      <c r="I4" s="351"/>
      <c r="J4" s="351"/>
      <c r="K4" s="196" t="s">
        <v>20</v>
      </c>
    </row>
    <row r="5" spans="1:11" ht="9" customHeight="1" thickTop="1" x14ac:dyDescent="0.25">
      <c r="A5" s="180"/>
      <c r="B5" s="181"/>
      <c r="C5" s="128"/>
      <c r="D5" s="129"/>
      <c r="E5" s="129"/>
      <c r="F5" s="129"/>
      <c r="G5" s="182"/>
      <c r="H5" s="183"/>
      <c r="I5" s="183"/>
      <c r="J5" s="183"/>
      <c r="K5" s="184"/>
    </row>
    <row r="6" spans="1:11" ht="19.5" x14ac:dyDescent="0.25">
      <c r="A6" s="25" t="s">
        <v>100</v>
      </c>
      <c r="B6" s="181"/>
      <c r="C6" s="128"/>
      <c r="D6" s="129"/>
      <c r="E6" s="129"/>
      <c r="F6" s="129"/>
      <c r="G6" s="182"/>
      <c r="H6" s="183"/>
      <c r="I6" s="183"/>
      <c r="J6" s="183"/>
      <c r="K6" s="184"/>
    </row>
    <row r="7" spans="1:11" ht="6.75" customHeight="1" thickBot="1" x14ac:dyDescent="0.3">
      <c r="A7" s="122"/>
    </row>
    <row r="8" spans="1:11" ht="15.75" thickTop="1" x14ac:dyDescent="0.25">
      <c r="A8" s="142"/>
      <c r="D8" s="337" t="s">
        <v>85</v>
      </c>
      <c r="E8" s="338"/>
      <c r="F8" s="338"/>
      <c r="G8" s="338"/>
      <c r="H8" s="338"/>
      <c r="I8" s="339"/>
    </row>
    <row r="9" spans="1:11" ht="15.75" thickBot="1" x14ac:dyDescent="0.3">
      <c r="D9" s="145"/>
      <c r="E9" s="146" t="s">
        <v>86</v>
      </c>
      <c r="F9" s="195">
        <v>0.45</v>
      </c>
      <c r="G9" s="147"/>
      <c r="H9" s="148"/>
      <c r="I9" s="162"/>
    </row>
    <row r="10" spans="1:11" ht="30.75" customHeight="1" thickTop="1" x14ac:dyDescent="0.25">
      <c r="A10" s="149" t="s">
        <v>87</v>
      </c>
      <c r="B10" s="150" t="s">
        <v>88</v>
      </c>
      <c r="C10" s="159" t="s">
        <v>5</v>
      </c>
      <c r="D10" s="163" t="s">
        <v>99</v>
      </c>
      <c r="E10" s="151" t="s">
        <v>90</v>
      </c>
      <c r="F10" s="151" t="s">
        <v>91</v>
      </c>
      <c r="G10" s="151" t="s">
        <v>92</v>
      </c>
      <c r="H10" s="151" t="s">
        <v>93</v>
      </c>
      <c r="I10" s="164" t="s">
        <v>94</v>
      </c>
      <c r="J10" s="167" t="s">
        <v>12</v>
      </c>
      <c r="K10" s="152" t="s">
        <v>96</v>
      </c>
    </row>
    <row r="11" spans="1:11" s="123" customFormat="1" ht="15" customHeight="1" x14ac:dyDescent="0.2">
      <c r="A11" s="185"/>
      <c r="B11" s="186"/>
      <c r="C11" s="160">
        <v>1</v>
      </c>
      <c r="D11" s="189">
        <v>-6</v>
      </c>
      <c r="E11" s="153">
        <f t="shared" ref="E11:E50" si="0">G11-3*$F$9</f>
        <v>-7.85</v>
      </c>
      <c r="F11" s="153">
        <f t="shared" ref="F11:F50" si="1">G11-2*$F$9</f>
        <v>-7.4</v>
      </c>
      <c r="G11" s="194">
        <v>-6.5</v>
      </c>
      <c r="H11" s="153">
        <f t="shared" ref="H11:H50" si="2">G11+2*$F$9</f>
        <v>-5.6</v>
      </c>
      <c r="I11" s="165">
        <f t="shared" ref="I11:I50" si="3">G11+3*$F$9</f>
        <v>-5.15</v>
      </c>
      <c r="J11" s="168"/>
      <c r="K11" s="154"/>
    </row>
    <row r="12" spans="1:11" s="123" customFormat="1" ht="15" customHeight="1" x14ac:dyDescent="0.2">
      <c r="A12" s="185"/>
      <c r="B12" s="186"/>
      <c r="C12" s="160">
        <v>2</v>
      </c>
      <c r="D12" s="189">
        <v>-6.2</v>
      </c>
      <c r="E12" s="153">
        <f t="shared" si="0"/>
        <v>-7.85</v>
      </c>
      <c r="F12" s="153">
        <f t="shared" si="1"/>
        <v>-7.4</v>
      </c>
      <c r="G12" s="153">
        <f>G11</f>
        <v>-6.5</v>
      </c>
      <c r="H12" s="153">
        <f t="shared" si="2"/>
        <v>-5.6</v>
      </c>
      <c r="I12" s="165">
        <f t="shared" si="3"/>
        <v>-5.15</v>
      </c>
      <c r="J12" s="168"/>
      <c r="K12" s="154"/>
    </row>
    <row r="13" spans="1:11" s="123" customFormat="1" ht="15" customHeight="1" x14ac:dyDescent="0.2">
      <c r="A13" s="185"/>
      <c r="B13" s="186"/>
      <c r="C13" s="160">
        <v>3</v>
      </c>
      <c r="D13" s="189">
        <v>-6.4</v>
      </c>
      <c r="E13" s="153">
        <f t="shared" si="0"/>
        <v>-7.85</v>
      </c>
      <c r="F13" s="153">
        <f t="shared" si="1"/>
        <v>-7.4</v>
      </c>
      <c r="G13" s="153">
        <f>G11</f>
        <v>-6.5</v>
      </c>
      <c r="H13" s="153">
        <f t="shared" si="2"/>
        <v>-5.6</v>
      </c>
      <c r="I13" s="165">
        <f t="shared" si="3"/>
        <v>-5.15</v>
      </c>
      <c r="J13" s="168"/>
      <c r="K13" s="154"/>
    </row>
    <row r="14" spans="1:11" s="123" customFormat="1" ht="15" customHeight="1" x14ac:dyDescent="0.2">
      <c r="A14" s="185"/>
      <c r="B14" s="186"/>
      <c r="C14" s="160">
        <v>4</v>
      </c>
      <c r="D14" s="189">
        <v>-6.4</v>
      </c>
      <c r="E14" s="153">
        <f t="shared" si="0"/>
        <v>-7.85</v>
      </c>
      <c r="F14" s="153">
        <f t="shared" si="1"/>
        <v>-7.4</v>
      </c>
      <c r="G14" s="153">
        <f>G11</f>
        <v>-6.5</v>
      </c>
      <c r="H14" s="153">
        <f t="shared" si="2"/>
        <v>-5.6</v>
      </c>
      <c r="I14" s="165">
        <f t="shared" si="3"/>
        <v>-5.15</v>
      </c>
      <c r="J14" s="168"/>
      <c r="K14" s="154"/>
    </row>
    <row r="15" spans="1:11" s="123" customFormat="1" ht="15" customHeight="1" x14ac:dyDescent="0.2">
      <c r="A15" s="185"/>
      <c r="B15" s="186"/>
      <c r="C15" s="160">
        <v>5</v>
      </c>
      <c r="D15" s="189">
        <v>-5.4</v>
      </c>
      <c r="E15" s="153">
        <f t="shared" si="0"/>
        <v>-7.85</v>
      </c>
      <c r="F15" s="153">
        <f t="shared" si="1"/>
        <v>-7.4</v>
      </c>
      <c r="G15" s="153">
        <f>G11</f>
        <v>-6.5</v>
      </c>
      <c r="H15" s="153">
        <f t="shared" si="2"/>
        <v>-5.6</v>
      </c>
      <c r="I15" s="165">
        <f t="shared" si="3"/>
        <v>-5.15</v>
      </c>
      <c r="J15" s="168"/>
      <c r="K15" s="154"/>
    </row>
    <row r="16" spans="1:11" s="123" customFormat="1" ht="15" customHeight="1" x14ac:dyDescent="0.2">
      <c r="A16" s="185"/>
      <c r="B16" s="186"/>
      <c r="C16" s="160">
        <v>6</v>
      </c>
      <c r="D16" s="189">
        <v>-6.7</v>
      </c>
      <c r="E16" s="153">
        <f t="shared" si="0"/>
        <v>-7.85</v>
      </c>
      <c r="F16" s="153">
        <f t="shared" si="1"/>
        <v>-7.4</v>
      </c>
      <c r="G16" s="153">
        <f>G11</f>
        <v>-6.5</v>
      </c>
      <c r="H16" s="153">
        <f t="shared" si="2"/>
        <v>-5.6</v>
      </c>
      <c r="I16" s="165">
        <f t="shared" si="3"/>
        <v>-5.15</v>
      </c>
      <c r="J16" s="168"/>
      <c r="K16" s="155"/>
    </row>
    <row r="17" spans="1:11" s="123" customFormat="1" ht="15" customHeight="1" x14ac:dyDescent="0.2">
      <c r="A17" s="185"/>
      <c r="B17" s="186"/>
      <c r="C17" s="160">
        <v>7</v>
      </c>
      <c r="D17" s="189"/>
      <c r="E17" s="153">
        <f t="shared" si="0"/>
        <v>-7.85</v>
      </c>
      <c r="F17" s="153">
        <f t="shared" si="1"/>
        <v>-7.4</v>
      </c>
      <c r="G17" s="153">
        <f>G11</f>
        <v>-6.5</v>
      </c>
      <c r="H17" s="153">
        <f t="shared" si="2"/>
        <v>-5.6</v>
      </c>
      <c r="I17" s="165">
        <f t="shared" si="3"/>
        <v>-5.15</v>
      </c>
      <c r="J17" s="168"/>
      <c r="K17" s="154"/>
    </row>
    <row r="18" spans="1:11" s="123" customFormat="1" ht="15" customHeight="1" x14ac:dyDescent="0.2">
      <c r="A18" s="185"/>
      <c r="B18" s="186"/>
      <c r="C18" s="160">
        <v>8</v>
      </c>
      <c r="D18" s="189"/>
      <c r="E18" s="153">
        <f t="shared" si="0"/>
        <v>-7.85</v>
      </c>
      <c r="F18" s="153">
        <f t="shared" si="1"/>
        <v>-7.4</v>
      </c>
      <c r="G18" s="153">
        <f>G11</f>
        <v>-6.5</v>
      </c>
      <c r="H18" s="153">
        <f t="shared" si="2"/>
        <v>-5.6</v>
      </c>
      <c r="I18" s="165">
        <f t="shared" si="3"/>
        <v>-5.15</v>
      </c>
      <c r="J18" s="168"/>
      <c r="K18" s="155"/>
    </row>
    <row r="19" spans="1:11" s="123" customFormat="1" ht="15" customHeight="1" x14ac:dyDescent="0.2">
      <c r="A19" s="185"/>
      <c r="B19" s="186"/>
      <c r="C19" s="160">
        <v>9</v>
      </c>
      <c r="D19" s="189"/>
      <c r="E19" s="153">
        <f t="shared" si="0"/>
        <v>-7.85</v>
      </c>
      <c r="F19" s="153">
        <f t="shared" si="1"/>
        <v>-7.4</v>
      </c>
      <c r="G19" s="153">
        <f>G11</f>
        <v>-6.5</v>
      </c>
      <c r="H19" s="153">
        <f t="shared" si="2"/>
        <v>-5.6</v>
      </c>
      <c r="I19" s="165">
        <f t="shared" si="3"/>
        <v>-5.15</v>
      </c>
      <c r="J19" s="168"/>
      <c r="K19" s="155"/>
    </row>
    <row r="20" spans="1:11" s="123" customFormat="1" ht="15" customHeight="1" x14ac:dyDescent="0.2">
      <c r="A20" s="185"/>
      <c r="B20" s="186"/>
      <c r="C20" s="160">
        <v>10</v>
      </c>
      <c r="D20" s="189"/>
      <c r="E20" s="153">
        <f t="shared" si="0"/>
        <v>-7.85</v>
      </c>
      <c r="F20" s="153">
        <f t="shared" si="1"/>
        <v>-7.4</v>
      </c>
      <c r="G20" s="153">
        <f>G11</f>
        <v>-6.5</v>
      </c>
      <c r="H20" s="153">
        <f t="shared" si="2"/>
        <v>-5.6</v>
      </c>
      <c r="I20" s="165">
        <f t="shared" si="3"/>
        <v>-5.15</v>
      </c>
      <c r="J20" s="168"/>
      <c r="K20" s="154"/>
    </row>
    <row r="21" spans="1:11" s="123" customFormat="1" ht="15" customHeight="1" x14ac:dyDescent="0.2">
      <c r="A21" s="185"/>
      <c r="B21" s="186"/>
      <c r="C21" s="160">
        <v>11</v>
      </c>
      <c r="D21" s="189"/>
      <c r="E21" s="153">
        <f t="shared" si="0"/>
        <v>-7.85</v>
      </c>
      <c r="F21" s="153">
        <f t="shared" si="1"/>
        <v>-7.4</v>
      </c>
      <c r="G21" s="153">
        <f>G11</f>
        <v>-6.5</v>
      </c>
      <c r="H21" s="153">
        <f t="shared" si="2"/>
        <v>-5.6</v>
      </c>
      <c r="I21" s="165">
        <f t="shared" si="3"/>
        <v>-5.15</v>
      </c>
      <c r="J21" s="168"/>
      <c r="K21" s="154"/>
    </row>
    <row r="22" spans="1:11" s="123" customFormat="1" ht="15" customHeight="1" x14ac:dyDescent="0.2">
      <c r="A22" s="185"/>
      <c r="B22" s="186"/>
      <c r="C22" s="160">
        <v>12</v>
      </c>
      <c r="D22" s="189"/>
      <c r="E22" s="153">
        <f t="shared" si="0"/>
        <v>-7.85</v>
      </c>
      <c r="F22" s="153">
        <f t="shared" si="1"/>
        <v>-7.4</v>
      </c>
      <c r="G22" s="153">
        <f>G11</f>
        <v>-6.5</v>
      </c>
      <c r="H22" s="153">
        <f t="shared" si="2"/>
        <v>-5.6</v>
      </c>
      <c r="I22" s="165">
        <f t="shared" si="3"/>
        <v>-5.15</v>
      </c>
      <c r="J22" s="168"/>
      <c r="K22" s="154"/>
    </row>
    <row r="23" spans="1:11" s="123" customFormat="1" ht="15" customHeight="1" x14ac:dyDescent="0.2">
      <c r="A23" s="185"/>
      <c r="B23" s="186"/>
      <c r="C23" s="160">
        <v>13</v>
      </c>
      <c r="D23" s="189"/>
      <c r="E23" s="153">
        <f t="shared" si="0"/>
        <v>-7.85</v>
      </c>
      <c r="F23" s="153">
        <f t="shared" si="1"/>
        <v>-7.4</v>
      </c>
      <c r="G23" s="153">
        <f>G11</f>
        <v>-6.5</v>
      </c>
      <c r="H23" s="153">
        <f t="shared" si="2"/>
        <v>-5.6</v>
      </c>
      <c r="I23" s="165">
        <f t="shared" si="3"/>
        <v>-5.15</v>
      </c>
      <c r="J23" s="168"/>
      <c r="K23" s="154"/>
    </row>
    <row r="24" spans="1:11" s="123" customFormat="1" ht="15" customHeight="1" x14ac:dyDescent="0.2">
      <c r="A24" s="185"/>
      <c r="B24" s="186"/>
      <c r="C24" s="160">
        <v>14</v>
      </c>
      <c r="D24" s="189"/>
      <c r="E24" s="153">
        <f t="shared" si="0"/>
        <v>-7.85</v>
      </c>
      <c r="F24" s="153">
        <f t="shared" si="1"/>
        <v>-7.4</v>
      </c>
      <c r="G24" s="153">
        <f>G11</f>
        <v>-6.5</v>
      </c>
      <c r="H24" s="153">
        <f t="shared" si="2"/>
        <v>-5.6</v>
      </c>
      <c r="I24" s="165">
        <f t="shared" si="3"/>
        <v>-5.15</v>
      </c>
      <c r="J24" s="168"/>
      <c r="K24" s="154"/>
    </row>
    <row r="25" spans="1:11" s="123" customFormat="1" ht="15" customHeight="1" x14ac:dyDescent="0.2">
      <c r="A25" s="185"/>
      <c r="B25" s="186"/>
      <c r="C25" s="160">
        <v>15</v>
      </c>
      <c r="D25" s="189"/>
      <c r="E25" s="153">
        <f t="shared" si="0"/>
        <v>-7.85</v>
      </c>
      <c r="F25" s="153">
        <f t="shared" si="1"/>
        <v>-7.4</v>
      </c>
      <c r="G25" s="153">
        <f>G11</f>
        <v>-6.5</v>
      </c>
      <c r="H25" s="153">
        <f t="shared" si="2"/>
        <v>-5.6</v>
      </c>
      <c r="I25" s="165">
        <f t="shared" si="3"/>
        <v>-5.15</v>
      </c>
      <c r="J25" s="168"/>
      <c r="K25" s="154"/>
    </row>
    <row r="26" spans="1:11" s="123" customFormat="1" ht="15" customHeight="1" x14ac:dyDescent="0.2">
      <c r="A26" s="185"/>
      <c r="B26" s="186"/>
      <c r="C26" s="160">
        <v>16</v>
      </c>
      <c r="D26" s="189"/>
      <c r="E26" s="153">
        <f t="shared" si="0"/>
        <v>-7.85</v>
      </c>
      <c r="F26" s="153">
        <f t="shared" si="1"/>
        <v>-7.4</v>
      </c>
      <c r="G26" s="153">
        <f>G11</f>
        <v>-6.5</v>
      </c>
      <c r="H26" s="153">
        <f t="shared" si="2"/>
        <v>-5.6</v>
      </c>
      <c r="I26" s="165">
        <f t="shared" si="3"/>
        <v>-5.15</v>
      </c>
      <c r="J26" s="168"/>
      <c r="K26" s="154"/>
    </row>
    <row r="27" spans="1:11" s="123" customFormat="1" ht="15" customHeight="1" x14ac:dyDescent="0.2">
      <c r="A27" s="185"/>
      <c r="B27" s="186"/>
      <c r="C27" s="160">
        <v>17</v>
      </c>
      <c r="D27" s="189"/>
      <c r="E27" s="153">
        <f t="shared" si="0"/>
        <v>-7.85</v>
      </c>
      <c r="F27" s="153">
        <f t="shared" si="1"/>
        <v>-7.4</v>
      </c>
      <c r="G27" s="153">
        <f>G11</f>
        <v>-6.5</v>
      </c>
      <c r="H27" s="153">
        <f t="shared" si="2"/>
        <v>-5.6</v>
      </c>
      <c r="I27" s="165">
        <f t="shared" si="3"/>
        <v>-5.15</v>
      </c>
      <c r="J27" s="168"/>
      <c r="K27" s="154"/>
    </row>
    <row r="28" spans="1:11" s="123" customFormat="1" ht="15" customHeight="1" x14ac:dyDescent="0.2">
      <c r="A28" s="185"/>
      <c r="B28" s="186"/>
      <c r="C28" s="160">
        <v>18</v>
      </c>
      <c r="D28" s="189"/>
      <c r="E28" s="153">
        <f t="shared" si="0"/>
        <v>-7.85</v>
      </c>
      <c r="F28" s="153">
        <f t="shared" si="1"/>
        <v>-7.4</v>
      </c>
      <c r="G28" s="153">
        <f>G11</f>
        <v>-6.5</v>
      </c>
      <c r="H28" s="153">
        <f t="shared" si="2"/>
        <v>-5.6</v>
      </c>
      <c r="I28" s="165">
        <f t="shared" si="3"/>
        <v>-5.15</v>
      </c>
      <c r="J28" s="168"/>
      <c r="K28" s="154"/>
    </row>
    <row r="29" spans="1:11" s="123" customFormat="1" ht="15" customHeight="1" x14ac:dyDescent="0.2">
      <c r="A29" s="185"/>
      <c r="B29" s="186"/>
      <c r="C29" s="160">
        <v>19</v>
      </c>
      <c r="D29" s="189"/>
      <c r="E29" s="153">
        <f t="shared" si="0"/>
        <v>-7.85</v>
      </c>
      <c r="F29" s="153">
        <f t="shared" si="1"/>
        <v>-7.4</v>
      </c>
      <c r="G29" s="153">
        <f>G11</f>
        <v>-6.5</v>
      </c>
      <c r="H29" s="153">
        <f t="shared" si="2"/>
        <v>-5.6</v>
      </c>
      <c r="I29" s="165">
        <f t="shared" si="3"/>
        <v>-5.15</v>
      </c>
      <c r="J29" s="168"/>
      <c r="K29" s="154"/>
    </row>
    <row r="30" spans="1:11" s="123" customFormat="1" ht="15" customHeight="1" x14ac:dyDescent="0.2">
      <c r="A30" s="185"/>
      <c r="B30" s="186"/>
      <c r="C30" s="160">
        <v>20</v>
      </c>
      <c r="D30" s="189"/>
      <c r="E30" s="153">
        <f t="shared" si="0"/>
        <v>-7.85</v>
      </c>
      <c r="F30" s="153">
        <f t="shared" si="1"/>
        <v>-7.4</v>
      </c>
      <c r="G30" s="153">
        <f>G11</f>
        <v>-6.5</v>
      </c>
      <c r="H30" s="153">
        <f t="shared" si="2"/>
        <v>-5.6</v>
      </c>
      <c r="I30" s="165">
        <f t="shared" si="3"/>
        <v>-5.15</v>
      </c>
      <c r="J30" s="168"/>
      <c r="K30" s="154"/>
    </row>
    <row r="31" spans="1:11" s="123" customFormat="1" ht="15" customHeight="1" x14ac:dyDescent="0.2">
      <c r="A31" s="185"/>
      <c r="B31" s="186"/>
      <c r="C31" s="160">
        <v>21</v>
      </c>
      <c r="D31" s="189"/>
      <c r="E31" s="153">
        <f t="shared" si="0"/>
        <v>-7.85</v>
      </c>
      <c r="F31" s="153">
        <f t="shared" si="1"/>
        <v>-7.4</v>
      </c>
      <c r="G31" s="153">
        <f>G11</f>
        <v>-6.5</v>
      </c>
      <c r="H31" s="153">
        <f t="shared" si="2"/>
        <v>-5.6</v>
      </c>
      <c r="I31" s="165">
        <f t="shared" si="3"/>
        <v>-5.15</v>
      </c>
      <c r="J31" s="168"/>
      <c r="K31" s="154"/>
    </row>
    <row r="32" spans="1:11" s="123" customFormat="1" ht="15" customHeight="1" x14ac:dyDescent="0.2">
      <c r="A32" s="185"/>
      <c r="B32" s="186"/>
      <c r="C32" s="160">
        <v>22</v>
      </c>
      <c r="D32" s="189"/>
      <c r="E32" s="153">
        <f t="shared" si="0"/>
        <v>-7.85</v>
      </c>
      <c r="F32" s="153">
        <f t="shared" si="1"/>
        <v>-7.4</v>
      </c>
      <c r="G32" s="153">
        <f>G11</f>
        <v>-6.5</v>
      </c>
      <c r="H32" s="153">
        <f t="shared" si="2"/>
        <v>-5.6</v>
      </c>
      <c r="I32" s="165">
        <f t="shared" si="3"/>
        <v>-5.15</v>
      </c>
      <c r="J32" s="168"/>
      <c r="K32" s="154"/>
    </row>
    <row r="33" spans="1:18" s="123" customFormat="1" ht="15" customHeight="1" x14ac:dyDescent="0.2">
      <c r="A33" s="185"/>
      <c r="B33" s="186"/>
      <c r="C33" s="160">
        <v>23</v>
      </c>
      <c r="D33" s="189"/>
      <c r="E33" s="153">
        <f t="shared" si="0"/>
        <v>-7.85</v>
      </c>
      <c r="F33" s="153">
        <f t="shared" si="1"/>
        <v>-7.4</v>
      </c>
      <c r="G33" s="153">
        <f>G11</f>
        <v>-6.5</v>
      </c>
      <c r="H33" s="153">
        <f t="shared" si="2"/>
        <v>-5.6</v>
      </c>
      <c r="I33" s="165">
        <f t="shared" si="3"/>
        <v>-5.15</v>
      </c>
      <c r="J33" s="168"/>
      <c r="K33" s="154"/>
    </row>
    <row r="34" spans="1:18" s="123" customFormat="1" ht="15" customHeight="1" x14ac:dyDescent="0.2">
      <c r="A34" s="185"/>
      <c r="B34" s="186"/>
      <c r="C34" s="160">
        <v>24</v>
      </c>
      <c r="D34" s="189"/>
      <c r="E34" s="153">
        <f t="shared" si="0"/>
        <v>-7.85</v>
      </c>
      <c r="F34" s="153">
        <f t="shared" si="1"/>
        <v>-7.4</v>
      </c>
      <c r="G34" s="153">
        <f>G11</f>
        <v>-6.5</v>
      </c>
      <c r="H34" s="153">
        <f t="shared" si="2"/>
        <v>-5.6</v>
      </c>
      <c r="I34" s="165">
        <f t="shared" si="3"/>
        <v>-5.15</v>
      </c>
      <c r="J34" s="168"/>
      <c r="K34" s="156"/>
      <c r="L34" s="143"/>
      <c r="M34" s="143"/>
      <c r="N34" s="143"/>
      <c r="O34" s="143"/>
      <c r="P34" s="143"/>
      <c r="Q34" s="143"/>
      <c r="R34" s="143"/>
    </row>
    <row r="35" spans="1:18" s="123" customFormat="1" ht="15" customHeight="1" x14ac:dyDescent="0.2">
      <c r="A35" s="185"/>
      <c r="B35" s="186"/>
      <c r="C35" s="160">
        <v>25</v>
      </c>
      <c r="D35" s="189"/>
      <c r="E35" s="153">
        <f t="shared" si="0"/>
        <v>-7.85</v>
      </c>
      <c r="F35" s="153">
        <f t="shared" si="1"/>
        <v>-7.4</v>
      </c>
      <c r="G35" s="153">
        <f>G11</f>
        <v>-6.5</v>
      </c>
      <c r="H35" s="153">
        <f t="shared" si="2"/>
        <v>-5.6</v>
      </c>
      <c r="I35" s="165">
        <f t="shared" si="3"/>
        <v>-5.15</v>
      </c>
      <c r="J35" s="168"/>
      <c r="K35" s="154"/>
    </row>
    <row r="36" spans="1:18" s="123" customFormat="1" ht="15" customHeight="1" x14ac:dyDescent="0.2">
      <c r="A36" s="185"/>
      <c r="B36" s="186"/>
      <c r="C36" s="160">
        <v>26</v>
      </c>
      <c r="D36" s="189"/>
      <c r="E36" s="153">
        <f t="shared" si="0"/>
        <v>-7.85</v>
      </c>
      <c r="F36" s="153">
        <f t="shared" si="1"/>
        <v>-7.4</v>
      </c>
      <c r="G36" s="153">
        <f>G11</f>
        <v>-6.5</v>
      </c>
      <c r="H36" s="153">
        <f t="shared" si="2"/>
        <v>-5.6</v>
      </c>
      <c r="I36" s="165">
        <f t="shared" si="3"/>
        <v>-5.15</v>
      </c>
      <c r="J36" s="168"/>
      <c r="K36" s="154"/>
    </row>
    <row r="37" spans="1:18" s="123" customFormat="1" ht="15" customHeight="1" x14ac:dyDescent="0.2">
      <c r="A37" s="185"/>
      <c r="B37" s="186"/>
      <c r="C37" s="160">
        <v>27</v>
      </c>
      <c r="D37" s="189"/>
      <c r="E37" s="153">
        <f t="shared" si="0"/>
        <v>-7.85</v>
      </c>
      <c r="F37" s="153">
        <f t="shared" si="1"/>
        <v>-7.4</v>
      </c>
      <c r="G37" s="153">
        <f>G11</f>
        <v>-6.5</v>
      </c>
      <c r="H37" s="153">
        <f t="shared" si="2"/>
        <v>-5.6</v>
      </c>
      <c r="I37" s="165">
        <f t="shared" si="3"/>
        <v>-5.15</v>
      </c>
      <c r="J37" s="168"/>
      <c r="K37" s="154"/>
    </row>
    <row r="38" spans="1:18" s="123" customFormat="1" ht="15" customHeight="1" x14ac:dyDescent="0.2">
      <c r="A38" s="185"/>
      <c r="B38" s="186"/>
      <c r="C38" s="160">
        <v>28</v>
      </c>
      <c r="D38" s="189"/>
      <c r="E38" s="153">
        <f t="shared" si="0"/>
        <v>-7.85</v>
      </c>
      <c r="F38" s="153">
        <f t="shared" si="1"/>
        <v>-7.4</v>
      </c>
      <c r="G38" s="153">
        <f>G11</f>
        <v>-6.5</v>
      </c>
      <c r="H38" s="153">
        <f t="shared" si="2"/>
        <v>-5.6</v>
      </c>
      <c r="I38" s="165">
        <f t="shared" si="3"/>
        <v>-5.15</v>
      </c>
      <c r="J38" s="168"/>
      <c r="K38" s="154"/>
    </row>
    <row r="39" spans="1:18" s="123" customFormat="1" ht="15" customHeight="1" x14ac:dyDescent="0.2">
      <c r="A39" s="185"/>
      <c r="B39" s="186"/>
      <c r="C39" s="160">
        <v>29</v>
      </c>
      <c r="D39" s="189"/>
      <c r="E39" s="153">
        <f t="shared" si="0"/>
        <v>-7.85</v>
      </c>
      <c r="F39" s="153">
        <f t="shared" si="1"/>
        <v>-7.4</v>
      </c>
      <c r="G39" s="153">
        <f>G11</f>
        <v>-6.5</v>
      </c>
      <c r="H39" s="153">
        <f t="shared" si="2"/>
        <v>-5.6</v>
      </c>
      <c r="I39" s="165">
        <f t="shared" si="3"/>
        <v>-5.15</v>
      </c>
      <c r="J39" s="168"/>
      <c r="K39" s="154"/>
    </row>
    <row r="40" spans="1:18" s="123" customFormat="1" ht="15" customHeight="1" x14ac:dyDescent="0.2">
      <c r="A40" s="185"/>
      <c r="B40" s="186"/>
      <c r="C40" s="160">
        <v>30</v>
      </c>
      <c r="D40" s="189"/>
      <c r="E40" s="153">
        <f t="shared" si="0"/>
        <v>-7.85</v>
      </c>
      <c r="F40" s="153">
        <f t="shared" si="1"/>
        <v>-7.4</v>
      </c>
      <c r="G40" s="153">
        <f>G11</f>
        <v>-6.5</v>
      </c>
      <c r="H40" s="153">
        <f t="shared" si="2"/>
        <v>-5.6</v>
      </c>
      <c r="I40" s="165">
        <f t="shared" si="3"/>
        <v>-5.15</v>
      </c>
      <c r="J40" s="168"/>
      <c r="K40" s="154"/>
      <c r="M40" s="171"/>
    </row>
    <row r="41" spans="1:18" s="123" customFormat="1" ht="15" customHeight="1" x14ac:dyDescent="0.2">
      <c r="A41" s="185"/>
      <c r="B41" s="186"/>
      <c r="C41" s="160">
        <v>31</v>
      </c>
      <c r="D41" s="189"/>
      <c r="E41" s="153">
        <f t="shared" si="0"/>
        <v>-7.85</v>
      </c>
      <c r="F41" s="153">
        <f t="shared" si="1"/>
        <v>-7.4</v>
      </c>
      <c r="G41" s="153">
        <f>G11</f>
        <v>-6.5</v>
      </c>
      <c r="H41" s="153">
        <f t="shared" si="2"/>
        <v>-5.6</v>
      </c>
      <c r="I41" s="165">
        <f t="shared" si="3"/>
        <v>-5.15</v>
      </c>
      <c r="J41" s="168"/>
      <c r="K41" s="154"/>
      <c r="M41" s="144"/>
    </row>
    <row r="42" spans="1:18" s="123" customFormat="1" ht="15" customHeight="1" x14ac:dyDescent="0.2">
      <c r="A42" s="185"/>
      <c r="B42" s="186"/>
      <c r="C42" s="160">
        <v>32</v>
      </c>
      <c r="D42" s="189"/>
      <c r="E42" s="153">
        <f t="shared" si="0"/>
        <v>-7.85</v>
      </c>
      <c r="F42" s="153">
        <f t="shared" si="1"/>
        <v>-7.4</v>
      </c>
      <c r="G42" s="153">
        <f>G11</f>
        <v>-6.5</v>
      </c>
      <c r="H42" s="153">
        <f t="shared" si="2"/>
        <v>-5.6</v>
      </c>
      <c r="I42" s="165">
        <f t="shared" si="3"/>
        <v>-5.15</v>
      </c>
      <c r="J42" s="168"/>
      <c r="K42" s="154"/>
      <c r="M42" s="144"/>
    </row>
    <row r="43" spans="1:18" s="123" customFormat="1" ht="15" customHeight="1" x14ac:dyDescent="0.2">
      <c r="A43" s="185"/>
      <c r="B43" s="186"/>
      <c r="C43" s="160">
        <v>33</v>
      </c>
      <c r="D43" s="189"/>
      <c r="E43" s="153">
        <f t="shared" si="0"/>
        <v>-7.85</v>
      </c>
      <c r="F43" s="153">
        <f t="shared" si="1"/>
        <v>-7.4</v>
      </c>
      <c r="G43" s="153">
        <f>G11</f>
        <v>-6.5</v>
      </c>
      <c r="H43" s="153">
        <f t="shared" si="2"/>
        <v>-5.6</v>
      </c>
      <c r="I43" s="165">
        <f t="shared" si="3"/>
        <v>-5.15</v>
      </c>
      <c r="J43" s="168"/>
      <c r="K43" s="154"/>
      <c r="M43" s="144"/>
    </row>
    <row r="44" spans="1:18" s="123" customFormat="1" ht="15" customHeight="1" x14ac:dyDescent="0.2">
      <c r="A44" s="185"/>
      <c r="B44" s="186"/>
      <c r="C44" s="160">
        <v>34</v>
      </c>
      <c r="D44" s="189"/>
      <c r="E44" s="153">
        <f t="shared" si="0"/>
        <v>-7.85</v>
      </c>
      <c r="F44" s="153">
        <f t="shared" si="1"/>
        <v>-7.4</v>
      </c>
      <c r="G44" s="153">
        <f t="shared" ref="G44:G49" si="4">G11</f>
        <v>-6.5</v>
      </c>
      <c r="H44" s="153">
        <f t="shared" si="2"/>
        <v>-5.6</v>
      </c>
      <c r="I44" s="165">
        <f t="shared" si="3"/>
        <v>-5.15</v>
      </c>
      <c r="J44" s="168"/>
      <c r="K44" s="154"/>
      <c r="M44" s="144"/>
    </row>
    <row r="45" spans="1:18" s="123" customFormat="1" ht="15" customHeight="1" x14ac:dyDescent="0.2">
      <c r="A45" s="185"/>
      <c r="B45" s="186"/>
      <c r="C45" s="160">
        <v>35</v>
      </c>
      <c r="D45" s="189"/>
      <c r="E45" s="153">
        <f t="shared" si="0"/>
        <v>-7.85</v>
      </c>
      <c r="F45" s="153">
        <f t="shared" si="1"/>
        <v>-7.4</v>
      </c>
      <c r="G45" s="153">
        <f t="shared" si="4"/>
        <v>-6.5</v>
      </c>
      <c r="H45" s="153">
        <f t="shared" si="2"/>
        <v>-5.6</v>
      </c>
      <c r="I45" s="165">
        <f t="shared" si="3"/>
        <v>-5.15</v>
      </c>
      <c r="J45" s="168"/>
      <c r="K45" s="154"/>
      <c r="M45" s="144"/>
    </row>
    <row r="46" spans="1:18" s="123" customFormat="1" ht="15" customHeight="1" x14ac:dyDescent="0.2">
      <c r="A46" s="185"/>
      <c r="B46" s="186"/>
      <c r="C46" s="160">
        <v>36</v>
      </c>
      <c r="D46" s="189"/>
      <c r="E46" s="153">
        <f t="shared" si="0"/>
        <v>-7.85</v>
      </c>
      <c r="F46" s="153">
        <f t="shared" si="1"/>
        <v>-7.4</v>
      </c>
      <c r="G46" s="153">
        <f t="shared" si="4"/>
        <v>-6.5</v>
      </c>
      <c r="H46" s="153">
        <f t="shared" si="2"/>
        <v>-5.6</v>
      </c>
      <c r="I46" s="165">
        <f t="shared" si="3"/>
        <v>-5.15</v>
      </c>
      <c r="J46" s="168"/>
      <c r="K46" s="154"/>
      <c r="M46" s="144"/>
    </row>
    <row r="47" spans="1:18" s="123" customFormat="1" ht="15" customHeight="1" x14ac:dyDescent="0.2">
      <c r="A47" s="185"/>
      <c r="B47" s="186"/>
      <c r="C47" s="160">
        <v>37</v>
      </c>
      <c r="D47" s="189"/>
      <c r="E47" s="153">
        <f t="shared" si="0"/>
        <v>-7.85</v>
      </c>
      <c r="F47" s="153">
        <f t="shared" si="1"/>
        <v>-7.4</v>
      </c>
      <c r="G47" s="153">
        <f t="shared" si="4"/>
        <v>-6.5</v>
      </c>
      <c r="H47" s="153">
        <f t="shared" si="2"/>
        <v>-5.6</v>
      </c>
      <c r="I47" s="165">
        <f t="shared" si="3"/>
        <v>-5.15</v>
      </c>
      <c r="J47" s="168"/>
      <c r="K47" s="154"/>
      <c r="M47" s="144"/>
    </row>
    <row r="48" spans="1:18" s="123" customFormat="1" ht="15" customHeight="1" x14ac:dyDescent="0.2">
      <c r="A48" s="185"/>
      <c r="B48" s="186"/>
      <c r="C48" s="160">
        <v>38</v>
      </c>
      <c r="D48" s="189"/>
      <c r="E48" s="153">
        <f t="shared" si="0"/>
        <v>-7.85</v>
      </c>
      <c r="F48" s="153">
        <f t="shared" si="1"/>
        <v>-7.4</v>
      </c>
      <c r="G48" s="153">
        <f t="shared" si="4"/>
        <v>-6.5</v>
      </c>
      <c r="H48" s="153">
        <f t="shared" si="2"/>
        <v>-5.6</v>
      </c>
      <c r="I48" s="165">
        <f t="shared" si="3"/>
        <v>-5.15</v>
      </c>
      <c r="J48" s="168"/>
      <c r="K48" s="154"/>
    </row>
    <row r="49" spans="1:11" s="123" customFormat="1" ht="15" customHeight="1" x14ac:dyDescent="0.2">
      <c r="A49" s="185"/>
      <c r="B49" s="186"/>
      <c r="C49" s="160">
        <v>39</v>
      </c>
      <c r="D49" s="189"/>
      <c r="E49" s="153">
        <f t="shared" si="0"/>
        <v>-7.85</v>
      </c>
      <c r="F49" s="153">
        <f t="shared" si="1"/>
        <v>-7.4</v>
      </c>
      <c r="G49" s="153">
        <f t="shared" si="4"/>
        <v>-6.5</v>
      </c>
      <c r="H49" s="153">
        <f t="shared" si="2"/>
        <v>-5.6</v>
      </c>
      <c r="I49" s="165">
        <f t="shared" si="3"/>
        <v>-5.15</v>
      </c>
      <c r="J49" s="168"/>
      <c r="K49" s="154"/>
    </row>
    <row r="50" spans="1:11" s="123" customFormat="1" ht="15" customHeight="1" thickBot="1" x14ac:dyDescent="0.25">
      <c r="A50" s="187"/>
      <c r="B50" s="188"/>
      <c r="C50" s="161">
        <v>40</v>
      </c>
      <c r="D50" s="190"/>
      <c r="E50" s="157">
        <f t="shared" si="0"/>
        <v>-7.85</v>
      </c>
      <c r="F50" s="157">
        <f t="shared" si="1"/>
        <v>-7.4</v>
      </c>
      <c r="G50" s="157">
        <f>G49</f>
        <v>-6.5</v>
      </c>
      <c r="H50" s="157">
        <f t="shared" si="2"/>
        <v>-5.6</v>
      </c>
      <c r="I50" s="166">
        <f t="shared" si="3"/>
        <v>-5.15</v>
      </c>
      <c r="J50" s="169"/>
      <c r="K50" s="158"/>
    </row>
    <row r="51" spans="1:11" ht="15.75" thickTop="1" x14ac:dyDescent="0.25">
      <c r="D51" s="125"/>
      <c r="E51" s="125"/>
      <c r="F51" s="125"/>
      <c r="G51" s="125"/>
      <c r="H51" s="125"/>
      <c r="I51" s="125"/>
    </row>
  </sheetData>
  <sheetProtection algorithmName="SHA-512" hashValue="4u3Vp1IizXdo0w4hG6uoF21dLtnAj7L9JUBBdgcG9FpOTRaR7KjBKFfCjDE0bO57inYTqUdEXL8BSFhIdh7DrA==" saltValue="26RGWgRk8dwi/ppPAQWgHg==" spinCount="100000" sheet="1" objects="1" scenarios="1"/>
  <mergeCells count="4">
    <mergeCell ref="D8:I8"/>
    <mergeCell ref="A4:B4"/>
    <mergeCell ref="C4:F4"/>
    <mergeCell ref="H4:J4"/>
  </mergeCells>
  <pageMargins left="0.7" right="0.7" top="0.75" bottom="0.75" header="0.3" footer="0.3"/>
  <pageSetup paperSize="9" scale="89" orientation="portrait" r:id="rId1"/>
  <colBreaks count="1" manualBreakCount="1">
    <brk id="11" max="1048575" man="1"/>
  </col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6"/>
  <sheetViews>
    <sheetView zoomScaleNormal="100" workbookViewId="0">
      <selection activeCell="N6" sqref="N6"/>
    </sheetView>
  </sheetViews>
  <sheetFormatPr defaultColWidth="8.85546875" defaultRowHeight="12.75" x14ac:dyDescent="0.2"/>
  <cols>
    <col min="1" max="1" width="10.28515625" style="172" customWidth="1"/>
    <col min="2" max="2" width="9.42578125" style="172" customWidth="1"/>
    <col min="3" max="3" width="5.7109375" style="172" customWidth="1"/>
    <col min="4" max="4" width="8.85546875" style="172" customWidth="1"/>
    <col min="5" max="7" width="7.85546875" style="172" customWidth="1"/>
    <col min="8" max="8" width="5.7109375" style="172" customWidth="1"/>
    <col min="9" max="9" width="7.140625" style="172" customWidth="1"/>
    <col min="10" max="10" width="7.7109375" style="172" customWidth="1"/>
    <col min="11" max="11" width="9" style="173" customWidth="1"/>
    <col min="12" max="12" width="8" style="173" customWidth="1"/>
    <col min="13" max="256" width="9.140625" style="173"/>
    <col min="257" max="257" width="8.42578125" style="173" customWidth="1"/>
    <col min="258" max="258" width="6.85546875" style="173" customWidth="1"/>
    <col min="259" max="259" width="5.7109375" style="173" customWidth="1"/>
    <col min="260" max="260" width="7.5703125" style="173" customWidth="1"/>
    <col min="261" max="263" width="7.85546875" style="173" customWidth="1"/>
    <col min="264" max="264" width="5.7109375" style="173" customWidth="1"/>
    <col min="265" max="265" width="7.140625" style="173" customWidth="1"/>
    <col min="266" max="266" width="7.7109375" style="173" customWidth="1"/>
    <col min="267" max="267" width="9" style="173" customWidth="1"/>
    <col min="268" max="268" width="8" style="173" customWidth="1"/>
    <col min="269" max="512" width="9.140625" style="173"/>
    <col min="513" max="513" width="8.42578125" style="173" customWidth="1"/>
    <col min="514" max="514" width="6.85546875" style="173" customWidth="1"/>
    <col min="515" max="515" width="5.7109375" style="173" customWidth="1"/>
    <col min="516" max="516" width="7.5703125" style="173" customWidth="1"/>
    <col min="517" max="519" width="7.85546875" style="173" customWidth="1"/>
    <col min="520" max="520" width="5.7109375" style="173" customWidth="1"/>
    <col min="521" max="521" width="7.140625" style="173" customWidth="1"/>
    <col min="522" max="522" width="7.7109375" style="173" customWidth="1"/>
    <col min="523" max="523" width="9" style="173" customWidth="1"/>
    <col min="524" max="524" width="8" style="173" customWidth="1"/>
    <col min="525" max="768" width="9.140625" style="173"/>
    <col min="769" max="769" width="8.42578125" style="173" customWidth="1"/>
    <col min="770" max="770" width="6.85546875" style="173" customWidth="1"/>
    <col min="771" max="771" width="5.7109375" style="173" customWidth="1"/>
    <col min="772" max="772" width="7.5703125" style="173" customWidth="1"/>
    <col min="773" max="775" width="7.85546875" style="173" customWidth="1"/>
    <col min="776" max="776" width="5.7109375" style="173" customWidth="1"/>
    <col min="777" max="777" width="7.140625" style="173" customWidth="1"/>
    <col min="778" max="778" width="7.7109375" style="173" customWidth="1"/>
    <col min="779" max="779" width="9" style="173" customWidth="1"/>
    <col min="780" max="780" width="8" style="173" customWidth="1"/>
    <col min="781" max="1024" width="9.140625" style="173"/>
    <col min="1025" max="1025" width="8.42578125" style="173" customWidth="1"/>
    <col min="1026" max="1026" width="6.85546875" style="173" customWidth="1"/>
    <col min="1027" max="1027" width="5.7109375" style="173" customWidth="1"/>
    <col min="1028" max="1028" width="7.5703125" style="173" customWidth="1"/>
    <col min="1029" max="1031" width="7.85546875" style="173" customWidth="1"/>
    <col min="1032" max="1032" width="5.7109375" style="173" customWidth="1"/>
    <col min="1033" max="1033" width="7.140625" style="173" customWidth="1"/>
    <col min="1034" max="1034" width="7.7109375" style="173" customWidth="1"/>
    <col min="1035" max="1035" width="9" style="173" customWidth="1"/>
    <col min="1036" max="1036" width="8" style="173" customWidth="1"/>
    <col min="1037" max="1280" width="9.140625" style="173"/>
    <col min="1281" max="1281" width="8.42578125" style="173" customWidth="1"/>
    <col min="1282" max="1282" width="6.85546875" style="173" customWidth="1"/>
    <col min="1283" max="1283" width="5.7109375" style="173" customWidth="1"/>
    <col min="1284" max="1284" width="7.5703125" style="173" customWidth="1"/>
    <col min="1285" max="1287" width="7.85546875" style="173" customWidth="1"/>
    <col min="1288" max="1288" width="5.7109375" style="173" customWidth="1"/>
    <col min="1289" max="1289" width="7.140625" style="173" customWidth="1"/>
    <col min="1290" max="1290" width="7.7109375" style="173" customWidth="1"/>
    <col min="1291" max="1291" width="9" style="173" customWidth="1"/>
    <col min="1292" max="1292" width="8" style="173" customWidth="1"/>
    <col min="1293" max="1536" width="9.140625" style="173"/>
    <col min="1537" max="1537" width="8.42578125" style="173" customWidth="1"/>
    <col min="1538" max="1538" width="6.85546875" style="173" customWidth="1"/>
    <col min="1539" max="1539" width="5.7109375" style="173" customWidth="1"/>
    <col min="1540" max="1540" width="7.5703125" style="173" customWidth="1"/>
    <col min="1541" max="1543" width="7.85546875" style="173" customWidth="1"/>
    <col min="1544" max="1544" width="5.7109375" style="173" customWidth="1"/>
    <col min="1545" max="1545" width="7.140625" style="173" customWidth="1"/>
    <col min="1546" max="1546" width="7.7109375" style="173" customWidth="1"/>
    <col min="1547" max="1547" width="9" style="173" customWidth="1"/>
    <col min="1548" max="1548" width="8" style="173" customWidth="1"/>
    <col min="1549" max="1792" width="9.140625" style="173"/>
    <col min="1793" max="1793" width="8.42578125" style="173" customWidth="1"/>
    <col min="1794" max="1794" width="6.85546875" style="173" customWidth="1"/>
    <col min="1795" max="1795" width="5.7109375" style="173" customWidth="1"/>
    <col min="1796" max="1796" width="7.5703125" style="173" customWidth="1"/>
    <col min="1797" max="1799" width="7.85546875" style="173" customWidth="1"/>
    <col min="1800" max="1800" width="5.7109375" style="173" customWidth="1"/>
    <col min="1801" max="1801" width="7.140625" style="173" customWidth="1"/>
    <col min="1802" max="1802" width="7.7109375" style="173" customWidth="1"/>
    <col min="1803" max="1803" width="9" style="173" customWidth="1"/>
    <col min="1804" max="1804" width="8" style="173" customWidth="1"/>
    <col min="1805" max="2048" width="9.140625" style="173"/>
    <col min="2049" max="2049" width="8.42578125" style="173" customWidth="1"/>
    <col min="2050" max="2050" width="6.85546875" style="173" customWidth="1"/>
    <col min="2051" max="2051" width="5.7109375" style="173" customWidth="1"/>
    <col min="2052" max="2052" width="7.5703125" style="173" customWidth="1"/>
    <col min="2053" max="2055" width="7.85546875" style="173" customWidth="1"/>
    <col min="2056" max="2056" width="5.7109375" style="173" customWidth="1"/>
    <col min="2057" max="2057" width="7.140625" style="173" customWidth="1"/>
    <col min="2058" max="2058" width="7.7109375" style="173" customWidth="1"/>
    <col min="2059" max="2059" width="9" style="173" customWidth="1"/>
    <col min="2060" max="2060" width="8" style="173" customWidth="1"/>
    <col min="2061" max="2304" width="9.140625" style="173"/>
    <col min="2305" max="2305" width="8.42578125" style="173" customWidth="1"/>
    <col min="2306" max="2306" width="6.85546875" style="173" customWidth="1"/>
    <col min="2307" max="2307" width="5.7109375" style="173" customWidth="1"/>
    <col min="2308" max="2308" width="7.5703125" style="173" customWidth="1"/>
    <col min="2309" max="2311" width="7.85546875" style="173" customWidth="1"/>
    <col min="2312" max="2312" width="5.7109375" style="173" customWidth="1"/>
    <col min="2313" max="2313" width="7.140625" style="173" customWidth="1"/>
    <col min="2314" max="2314" width="7.7109375" style="173" customWidth="1"/>
    <col min="2315" max="2315" width="9" style="173" customWidth="1"/>
    <col min="2316" max="2316" width="8" style="173" customWidth="1"/>
    <col min="2317" max="2560" width="9.140625" style="173"/>
    <col min="2561" max="2561" width="8.42578125" style="173" customWidth="1"/>
    <col min="2562" max="2562" width="6.85546875" style="173" customWidth="1"/>
    <col min="2563" max="2563" width="5.7109375" style="173" customWidth="1"/>
    <col min="2564" max="2564" width="7.5703125" style="173" customWidth="1"/>
    <col min="2565" max="2567" width="7.85546875" style="173" customWidth="1"/>
    <col min="2568" max="2568" width="5.7109375" style="173" customWidth="1"/>
    <col min="2569" max="2569" width="7.140625" style="173" customWidth="1"/>
    <col min="2570" max="2570" width="7.7109375" style="173" customWidth="1"/>
    <col min="2571" max="2571" width="9" style="173" customWidth="1"/>
    <col min="2572" max="2572" width="8" style="173" customWidth="1"/>
    <col min="2573" max="2816" width="9.140625" style="173"/>
    <col min="2817" max="2817" width="8.42578125" style="173" customWidth="1"/>
    <col min="2818" max="2818" width="6.85546875" style="173" customWidth="1"/>
    <col min="2819" max="2819" width="5.7109375" style="173" customWidth="1"/>
    <col min="2820" max="2820" width="7.5703125" style="173" customWidth="1"/>
    <col min="2821" max="2823" width="7.85546875" style="173" customWidth="1"/>
    <col min="2824" max="2824" width="5.7109375" style="173" customWidth="1"/>
    <col min="2825" max="2825" width="7.140625" style="173" customWidth="1"/>
    <col min="2826" max="2826" width="7.7109375" style="173" customWidth="1"/>
    <col min="2827" max="2827" width="9" style="173" customWidth="1"/>
    <col min="2828" max="2828" width="8" style="173" customWidth="1"/>
    <col min="2829" max="3072" width="9.140625" style="173"/>
    <col min="3073" max="3073" width="8.42578125" style="173" customWidth="1"/>
    <col min="3074" max="3074" width="6.85546875" style="173" customWidth="1"/>
    <col min="3075" max="3075" width="5.7109375" style="173" customWidth="1"/>
    <col min="3076" max="3076" width="7.5703125" style="173" customWidth="1"/>
    <col min="3077" max="3079" width="7.85546875" style="173" customWidth="1"/>
    <col min="3080" max="3080" width="5.7109375" style="173" customWidth="1"/>
    <col min="3081" max="3081" width="7.140625" style="173" customWidth="1"/>
    <col min="3082" max="3082" width="7.7109375" style="173" customWidth="1"/>
    <col min="3083" max="3083" width="9" style="173" customWidth="1"/>
    <col min="3084" max="3084" width="8" style="173" customWidth="1"/>
    <col min="3085" max="3328" width="9.140625" style="173"/>
    <col min="3329" max="3329" width="8.42578125" style="173" customWidth="1"/>
    <col min="3330" max="3330" width="6.85546875" style="173" customWidth="1"/>
    <col min="3331" max="3331" width="5.7109375" style="173" customWidth="1"/>
    <col min="3332" max="3332" width="7.5703125" style="173" customWidth="1"/>
    <col min="3333" max="3335" width="7.85546875" style="173" customWidth="1"/>
    <col min="3336" max="3336" width="5.7109375" style="173" customWidth="1"/>
    <col min="3337" max="3337" width="7.140625" style="173" customWidth="1"/>
    <col min="3338" max="3338" width="7.7109375" style="173" customWidth="1"/>
    <col min="3339" max="3339" width="9" style="173" customWidth="1"/>
    <col min="3340" max="3340" width="8" style="173" customWidth="1"/>
    <col min="3341" max="3584" width="9.140625" style="173"/>
    <col min="3585" max="3585" width="8.42578125" style="173" customWidth="1"/>
    <col min="3586" max="3586" width="6.85546875" style="173" customWidth="1"/>
    <col min="3587" max="3587" width="5.7109375" style="173" customWidth="1"/>
    <col min="3588" max="3588" width="7.5703125" style="173" customWidth="1"/>
    <col min="3589" max="3591" width="7.85546875" style="173" customWidth="1"/>
    <col min="3592" max="3592" width="5.7109375" style="173" customWidth="1"/>
    <col min="3593" max="3593" width="7.140625" style="173" customWidth="1"/>
    <col min="3594" max="3594" width="7.7109375" style="173" customWidth="1"/>
    <col min="3595" max="3595" width="9" style="173" customWidth="1"/>
    <col min="3596" max="3596" width="8" style="173" customWidth="1"/>
    <col min="3597" max="3840" width="9.140625" style="173"/>
    <col min="3841" max="3841" width="8.42578125" style="173" customWidth="1"/>
    <col min="3842" max="3842" width="6.85546875" style="173" customWidth="1"/>
    <col min="3843" max="3843" width="5.7109375" style="173" customWidth="1"/>
    <col min="3844" max="3844" width="7.5703125" style="173" customWidth="1"/>
    <col min="3845" max="3847" width="7.85546875" style="173" customWidth="1"/>
    <col min="3848" max="3848" width="5.7109375" style="173" customWidth="1"/>
    <col min="3849" max="3849" width="7.140625" style="173" customWidth="1"/>
    <col min="3850" max="3850" width="7.7109375" style="173" customWidth="1"/>
    <col min="3851" max="3851" width="9" style="173" customWidth="1"/>
    <col min="3852" max="3852" width="8" style="173" customWidth="1"/>
    <col min="3853" max="4096" width="9.140625" style="173"/>
    <col min="4097" max="4097" width="8.42578125" style="173" customWidth="1"/>
    <col min="4098" max="4098" width="6.85546875" style="173" customWidth="1"/>
    <col min="4099" max="4099" width="5.7109375" style="173" customWidth="1"/>
    <col min="4100" max="4100" width="7.5703125" style="173" customWidth="1"/>
    <col min="4101" max="4103" width="7.85546875" style="173" customWidth="1"/>
    <col min="4104" max="4104" width="5.7109375" style="173" customWidth="1"/>
    <col min="4105" max="4105" width="7.140625" style="173" customWidth="1"/>
    <col min="4106" max="4106" width="7.7109375" style="173" customWidth="1"/>
    <col min="4107" max="4107" width="9" style="173" customWidth="1"/>
    <col min="4108" max="4108" width="8" style="173" customWidth="1"/>
    <col min="4109" max="4352" width="9.140625" style="173"/>
    <col min="4353" max="4353" width="8.42578125" style="173" customWidth="1"/>
    <col min="4354" max="4354" width="6.85546875" style="173" customWidth="1"/>
    <col min="4355" max="4355" width="5.7109375" style="173" customWidth="1"/>
    <col min="4356" max="4356" width="7.5703125" style="173" customWidth="1"/>
    <col min="4357" max="4359" width="7.85546875" style="173" customWidth="1"/>
    <col min="4360" max="4360" width="5.7109375" style="173" customWidth="1"/>
    <col min="4361" max="4361" width="7.140625" style="173" customWidth="1"/>
    <col min="4362" max="4362" width="7.7109375" style="173" customWidth="1"/>
    <col min="4363" max="4363" width="9" style="173" customWidth="1"/>
    <col min="4364" max="4364" width="8" style="173" customWidth="1"/>
    <col min="4365" max="4608" width="9.140625" style="173"/>
    <col min="4609" max="4609" width="8.42578125" style="173" customWidth="1"/>
    <col min="4610" max="4610" width="6.85546875" style="173" customWidth="1"/>
    <col min="4611" max="4611" width="5.7109375" style="173" customWidth="1"/>
    <col min="4612" max="4612" width="7.5703125" style="173" customWidth="1"/>
    <col min="4613" max="4615" width="7.85546875" style="173" customWidth="1"/>
    <col min="4616" max="4616" width="5.7109375" style="173" customWidth="1"/>
    <col min="4617" max="4617" width="7.140625" style="173" customWidth="1"/>
    <col min="4618" max="4618" width="7.7109375" style="173" customWidth="1"/>
    <col min="4619" max="4619" width="9" style="173" customWidth="1"/>
    <col min="4620" max="4620" width="8" style="173" customWidth="1"/>
    <col min="4621" max="4864" width="9.140625" style="173"/>
    <col min="4865" max="4865" width="8.42578125" style="173" customWidth="1"/>
    <col min="4866" max="4866" width="6.85546875" style="173" customWidth="1"/>
    <col min="4867" max="4867" width="5.7109375" style="173" customWidth="1"/>
    <col min="4868" max="4868" width="7.5703125" style="173" customWidth="1"/>
    <col min="4869" max="4871" width="7.85546875" style="173" customWidth="1"/>
    <col min="4872" max="4872" width="5.7109375" style="173" customWidth="1"/>
    <col min="4873" max="4873" width="7.140625" style="173" customWidth="1"/>
    <col min="4874" max="4874" width="7.7109375" style="173" customWidth="1"/>
    <col min="4875" max="4875" width="9" style="173" customWidth="1"/>
    <col min="4876" max="4876" width="8" style="173" customWidth="1"/>
    <col min="4877" max="5120" width="9.140625" style="173"/>
    <col min="5121" max="5121" width="8.42578125" style="173" customWidth="1"/>
    <col min="5122" max="5122" width="6.85546875" style="173" customWidth="1"/>
    <col min="5123" max="5123" width="5.7109375" style="173" customWidth="1"/>
    <col min="5124" max="5124" width="7.5703125" style="173" customWidth="1"/>
    <col min="5125" max="5127" width="7.85546875" style="173" customWidth="1"/>
    <col min="5128" max="5128" width="5.7109375" style="173" customWidth="1"/>
    <col min="5129" max="5129" width="7.140625" style="173" customWidth="1"/>
    <col min="5130" max="5130" width="7.7109375" style="173" customWidth="1"/>
    <col min="5131" max="5131" width="9" style="173" customWidth="1"/>
    <col min="5132" max="5132" width="8" style="173" customWidth="1"/>
    <col min="5133" max="5376" width="9.140625" style="173"/>
    <col min="5377" max="5377" width="8.42578125" style="173" customWidth="1"/>
    <col min="5378" max="5378" width="6.85546875" style="173" customWidth="1"/>
    <col min="5379" max="5379" width="5.7109375" style="173" customWidth="1"/>
    <col min="5380" max="5380" width="7.5703125" style="173" customWidth="1"/>
    <col min="5381" max="5383" width="7.85546875" style="173" customWidth="1"/>
    <col min="5384" max="5384" width="5.7109375" style="173" customWidth="1"/>
    <col min="5385" max="5385" width="7.140625" style="173" customWidth="1"/>
    <col min="5386" max="5386" width="7.7109375" style="173" customWidth="1"/>
    <col min="5387" max="5387" width="9" style="173" customWidth="1"/>
    <col min="5388" max="5388" width="8" style="173" customWidth="1"/>
    <col min="5389" max="5632" width="9.140625" style="173"/>
    <col min="5633" max="5633" width="8.42578125" style="173" customWidth="1"/>
    <col min="5634" max="5634" width="6.85546875" style="173" customWidth="1"/>
    <col min="5635" max="5635" width="5.7109375" style="173" customWidth="1"/>
    <col min="5636" max="5636" width="7.5703125" style="173" customWidth="1"/>
    <col min="5637" max="5639" width="7.85546875" style="173" customWidth="1"/>
    <col min="5640" max="5640" width="5.7109375" style="173" customWidth="1"/>
    <col min="5641" max="5641" width="7.140625" style="173" customWidth="1"/>
    <col min="5642" max="5642" width="7.7109375" style="173" customWidth="1"/>
    <col min="5643" max="5643" width="9" style="173" customWidth="1"/>
    <col min="5644" max="5644" width="8" style="173" customWidth="1"/>
    <col min="5645" max="5888" width="9.140625" style="173"/>
    <col min="5889" max="5889" width="8.42578125" style="173" customWidth="1"/>
    <col min="5890" max="5890" width="6.85546875" style="173" customWidth="1"/>
    <col min="5891" max="5891" width="5.7109375" style="173" customWidth="1"/>
    <col min="5892" max="5892" width="7.5703125" style="173" customWidth="1"/>
    <col min="5893" max="5895" width="7.85546875" style="173" customWidth="1"/>
    <col min="5896" max="5896" width="5.7109375" style="173" customWidth="1"/>
    <col min="5897" max="5897" width="7.140625" style="173" customWidth="1"/>
    <col min="5898" max="5898" width="7.7109375" style="173" customWidth="1"/>
    <col min="5899" max="5899" width="9" style="173" customWidth="1"/>
    <col min="5900" max="5900" width="8" style="173" customWidth="1"/>
    <col min="5901" max="6144" width="9.140625" style="173"/>
    <col min="6145" max="6145" width="8.42578125" style="173" customWidth="1"/>
    <col min="6146" max="6146" width="6.85546875" style="173" customWidth="1"/>
    <col min="6147" max="6147" width="5.7109375" style="173" customWidth="1"/>
    <col min="6148" max="6148" width="7.5703125" style="173" customWidth="1"/>
    <col min="6149" max="6151" width="7.85546875" style="173" customWidth="1"/>
    <col min="6152" max="6152" width="5.7109375" style="173" customWidth="1"/>
    <col min="6153" max="6153" width="7.140625" style="173" customWidth="1"/>
    <col min="6154" max="6154" width="7.7109375" style="173" customWidth="1"/>
    <col min="6155" max="6155" width="9" style="173" customWidth="1"/>
    <col min="6156" max="6156" width="8" style="173" customWidth="1"/>
    <col min="6157" max="6400" width="9.140625" style="173"/>
    <col min="6401" max="6401" width="8.42578125" style="173" customWidth="1"/>
    <col min="6402" max="6402" width="6.85546875" style="173" customWidth="1"/>
    <col min="6403" max="6403" width="5.7109375" style="173" customWidth="1"/>
    <col min="6404" max="6404" width="7.5703125" style="173" customWidth="1"/>
    <col min="6405" max="6407" width="7.85546875" style="173" customWidth="1"/>
    <col min="6408" max="6408" width="5.7109375" style="173" customWidth="1"/>
    <col min="6409" max="6409" width="7.140625" style="173" customWidth="1"/>
    <col min="6410" max="6410" width="7.7109375" style="173" customWidth="1"/>
    <col min="6411" max="6411" width="9" style="173" customWidth="1"/>
    <col min="6412" max="6412" width="8" style="173" customWidth="1"/>
    <col min="6413" max="6656" width="9.140625" style="173"/>
    <col min="6657" max="6657" width="8.42578125" style="173" customWidth="1"/>
    <col min="6658" max="6658" width="6.85546875" style="173" customWidth="1"/>
    <col min="6659" max="6659" width="5.7109375" style="173" customWidth="1"/>
    <col min="6660" max="6660" width="7.5703125" style="173" customWidth="1"/>
    <col min="6661" max="6663" width="7.85546875" style="173" customWidth="1"/>
    <col min="6664" max="6664" width="5.7109375" style="173" customWidth="1"/>
    <col min="6665" max="6665" width="7.140625" style="173" customWidth="1"/>
    <col min="6666" max="6666" width="7.7109375" style="173" customWidth="1"/>
    <col min="6667" max="6667" width="9" style="173" customWidth="1"/>
    <col min="6668" max="6668" width="8" style="173" customWidth="1"/>
    <col min="6669" max="6912" width="9.140625" style="173"/>
    <col min="6913" max="6913" width="8.42578125" style="173" customWidth="1"/>
    <col min="6914" max="6914" width="6.85546875" style="173" customWidth="1"/>
    <col min="6915" max="6915" width="5.7109375" style="173" customWidth="1"/>
    <col min="6916" max="6916" width="7.5703125" style="173" customWidth="1"/>
    <col min="6917" max="6919" width="7.85546875" style="173" customWidth="1"/>
    <col min="6920" max="6920" width="5.7109375" style="173" customWidth="1"/>
    <col min="6921" max="6921" width="7.140625" style="173" customWidth="1"/>
    <col min="6922" max="6922" width="7.7109375" style="173" customWidth="1"/>
    <col min="6923" max="6923" width="9" style="173" customWidth="1"/>
    <col min="6924" max="6924" width="8" style="173" customWidth="1"/>
    <col min="6925" max="7168" width="9.140625" style="173"/>
    <col min="7169" max="7169" width="8.42578125" style="173" customWidth="1"/>
    <col min="7170" max="7170" width="6.85546875" style="173" customWidth="1"/>
    <col min="7171" max="7171" width="5.7109375" style="173" customWidth="1"/>
    <col min="7172" max="7172" width="7.5703125" style="173" customWidth="1"/>
    <col min="7173" max="7175" width="7.85546875" style="173" customWidth="1"/>
    <col min="7176" max="7176" width="5.7109375" style="173" customWidth="1"/>
    <col min="7177" max="7177" width="7.140625" style="173" customWidth="1"/>
    <col min="7178" max="7178" width="7.7109375" style="173" customWidth="1"/>
    <col min="7179" max="7179" width="9" style="173" customWidth="1"/>
    <col min="7180" max="7180" width="8" style="173" customWidth="1"/>
    <col min="7181" max="7424" width="9.140625" style="173"/>
    <col min="7425" max="7425" width="8.42578125" style="173" customWidth="1"/>
    <col min="7426" max="7426" width="6.85546875" style="173" customWidth="1"/>
    <col min="7427" max="7427" width="5.7109375" style="173" customWidth="1"/>
    <col min="7428" max="7428" width="7.5703125" style="173" customWidth="1"/>
    <col min="7429" max="7431" width="7.85546875" style="173" customWidth="1"/>
    <col min="7432" max="7432" width="5.7109375" style="173" customWidth="1"/>
    <col min="7433" max="7433" width="7.140625" style="173" customWidth="1"/>
    <col min="7434" max="7434" width="7.7109375" style="173" customWidth="1"/>
    <col min="7435" max="7435" width="9" style="173" customWidth="1"/>
    <col min="7436" max="7436" width="8" style="173" customWidth="1"/>
    <col min="7437" max="7680" width="9.140625" style="173"/>
    <col min="7681" max="7681" width="8.42578125" style="173" customWidth="1"/>
    <col min="7682" max="7682" width="6.85546875" style="173" customWidth="1"/>
    <col min="7683" max="7683" width="5.7109375" style="173" customWidth="1"/>
    <col min="7684" max="7684" width="7.5703125" style="173" customWidth="1"/>
    <col min="7685" max="7687" width="7.85546875" style="173" customWidth="1"/>
    <col min="7688" max="7688" width="5.7109375" style="173" customWidth="1"/>
    <col min="7689" max="7689" width="7.140625" style="173" customWidth="1"/>
    <col min="7690" max="7690" width="7.7109375" style="173" customWidth="1"/>
    <col min="7691" max="7691" width="9" style="173" customWidth="1"/>
    <col min="7692" max="7692" width="8" style="173" customWidth="1"/>
    <col min="7693" max="7936" width="9.140625" style="173"/>
    <col min="7937" max="7937" width="8.42578125" style="173" customWidth="1"/>
    <col min="7938" max="7938" width="6.85546875" style="173" customWidth="1"/>
    <col min="7939" max="7939" width="5.7109375" style="173" customWidth="1"/>
    <col min="7940" max="7940" width="7.5703125" style="173" customWidth="1"/>
    <col min="7941" max="7943" width="7.85546875" style="173" customWidth="1"/>
    <col min="7944" max="7944" width="5.7109375" style="173" customWidth="1"/>
    <col min="7945" max="7945" width="7.140625" style="173" customWidth="1"/>
    <col min="7946" max="7946" width="7.7109375" style="173" customWidth="1"/>
    <col min="7947" max="7947" width="9" style="173" customWidth="1"/>
    <col min="7948" max="7948" width="8" style="173" customWidth="1"/>
    <col min="7949" max="8192" width="9.140625" style="173"/>
    <col min="8193" max="8193" width="8.42578125" style="173" customWidth="1"/>
    <col min="8194" max="8194" width="6.85546875" style="173" customWidth="1"/>
    <col min="8195" max="8195" width="5.7109375" style="173" customWidth="1"/>
    <col min="8196" max="8196" width="7.5703125" style="173" customWidth="1"/>
    <col min="8197" max="8199" width="7.85546875" style="173" customWidth="1"/>
    <col min="8200" max="8200" width="5.7109375" style="173" customWidth="1"/>
    <col min="8201" max="8201" width="7.140625" style="173" customWidth="1"/>
    <col min="8202" max="8202" width="7.7109375" style="173" customWidth="1"/>
    <col min="8203" max="8203" width="9" style="173" customWidth="1"/>
    <col min="8204" max="8204" width="8" style="173" customWidth="1"/>
    <col min="8205" max="8448" width="9.140625" style="173"/>
    <col min="8449" max="8449" width="8.42578125" style="173" customWidth="1"/>
    <col min="8450" max="8450" width="6.85546875" style="173" customWidth="1"/>
    <col min="8451" max="8451" width="5.7109375" style="173" customWidth="1"/>
    <col min="8452" max="8452" width="7.5703125" style="173" customWidth="1"/>
    <col min="8453" max="8455" width="7.85546875" style="173" customWidth="1"/>
    <col min="8456" max="8456" width="5.7109375" style="173" customWidth="1"/>
    <col min="8457" max="8457" width="7.140625" style="173" customWidth="1"/>
    <col min="8458" max="8458" width="7.7109375" style="173" customWidth="1"/>
    <col min="8459" max="8459" width="9" style="173" customWidth="1"/>
    <col min="8460" max="8460" width="8" style="173" customWidth="1"/>
    <col min="8461" max="8704" width="9.140625" style="173"/>
    <col min="8705" max="8705" width="8.42578125" style="173" customWidth="1"/>
    <col min="8706" max="8706" width="6.85546875" style="173" customWidth="1"/>
    <col min="8707" max="8707" width="5.7109375" style="173" customWidth="1"/>
    <col min="8708" max="8708" width="7.5703125" style="173" customWidth="1"/>
    <col min="8709" max="8711" width="7.85546875" style="173" customWidth="1"/>
    <col min="8712" max="8712" width="5.7109375" style="173" customWidth="1"/>
    <col min="8713" max="8713" width="7.140625" style="173" customWidth="1"/>
    <col min="8714" max="8714" width="7.7109375" style="173" customWidth="1"/>
    <col min="8715" max="8715" width="9" style="173" customWidth="1"/>
    <col min="8716" max="8716" width="8" style="173" customWidth="1"/>
    <col min="8717" max="8960" width="9.140625" style="173"/>
    <col min="8961" max="8961" width="8.42578125" style="173" customWidth="1"/>
    <col min="8962" max="8962" width="6.85546875" style="173" customWidth="1"/>
    <col min="8963" max="8963" width="5.7109375" style="173" customWidth="1"/>
    <col min="8964" max="8964" width="7.5703125" style="173" customWidth="1"/>
    <col min="8965" max="8967" width="7.85546875" style="173" customWidth="1"/>
    <col min="8968" max="8968" width="5.7109375" style="173" customWidth="1"/>
    <col min="8969" max="8969" width="7.140625" style="173" customWidth="1"/>
    <col min="8970" max="8970" width="7.7109375" style="173" customWidth="1"/>
    <col min="8971" max="8971" width="9" style="173" customWidth="1"/>
    <col min="8972" max="8972" width="8" style="173" customWidth="1"/>
    <col min="8973" max="9216" width="9.140625" style="173"/>
    <col min="9217" max="9217" width="8.42578125" style="173" customWidth="1"/>
    <col min="9218" max="9218" width="6.85546875" style="173" customWidth="1"/>
    <col min="9219" max="9219" width="5.7109375" style="173" customWidth="1"/>
    <col min="9220" max="9220" width="7.5703125" style="173" customWidth="1"/>
    <col min="9221" max="9223" width="7.85546875" style="173" customWidth="1"/>
    <col min="9224" max="9224" width="5.7109375" style="173" customWidth="1"/>
    <col min="9225" max="9225" width="7.140625" style="173" customWidth="1"/>
    <col min="9226" max="9226" width="7.7109375" style="173" customWidth="1"/>
    <col min="9227" max="9227" width="9" style="173" customWidth="1"/>
    <col min="9228" max="9228" width="8" style="173" customWidth="1"/>
    <col min="9229" max="9472" width="9.140625" style="173"/>
    <col min="9473" max="9473" width="8.42578125" style="173" customWidth="1"/>
    <col min="9474" max="9474" width="6.85546875" style="173" customWidth="1"/>
    <col min="9475" max="9475" width="5.7109375" style="173" customWidth="1"/>
    <col min="9476" max="9476" width="7.5703125" style="173" customWidth="1"/>
    <col min="9477" max="9479" width="7.85546875" style="173" customWidth="1"/>
    <col min="9480" max="9480" width="5.7109375" style="173" customWidth="1"/>
    <col min="9481" max="9481" width="7.140625" style="173" customWidth="1"/>
    <col min="9482" max="9482" width="7.7109375" style="173" customWidth="1"/>
    <col min="9483" max="9483" width="9" style="173" customWidth="1"/>
    <col min="9484" max="9484" width="8" style="173" customWidth="1"/>
    <col min="9485" max="9728" width="9.140625" style="173"/>
    <col min="9729" max="9729" width="8.42578125" style="173" customWidth="1"/>
    <col min="9730" max="9730" width="6.85546875" style="173" customWidth="1"/>
    <col min="9731" max="9731" width="5.7109375" style="173" customWidth="1"/>
    <col min="9732" max="9732" width="7.5703125" style="173" customWidth="1"/>
    <col min="9733" max="9735" width="7.85546875" style="173" customWidth="1"/>
    <col min="9736" max="9736" width="5.7109375" style="173" customWidth="1"/>
    <col min="9737" max="9737" width="7.140625" style="173" customWidth="1"/>
    <col min="9738" max="9738" width="7.7109375" style="173" customWidth="1"/>
    <col min="9739" max="9739" width="9" style="173" customWidth="1"/>
    <col min="9740" max="9740" width="8" style="173" customWidth="1"/>
    <col min="9741" max="9984" width="9.140625" style="173"/>
    <col min="9985" max="9985" width="8.42578125" style="173" customWidth="1"/>
    <col min="9986" max="9986" width="6.85546875" style="173" customWidth="1"/>
    <col min="9987" max="9987" width="5.7109375" style="173" customWidth="1"/>
    <col min="9988" max="9988" width="7.5703125" style="173" customWidth="1"/>
    <col min="9989" max="9991" width="7.85546875" style="173" customWidth="1"/>
    <col min="9992" max="9992" width="5.7109375" style="173" customWidth="1"/>
    <col min="9993" max="9993" width="7.140625" style="173" customWidth="1"/>
    <col min="9994" max="9994" width="7.7109375" style="173" customWidth="1"/>
    <col min="9995" max="9995" width="9" style="173" customWidth="1"/>
    <col min="9996" max="9996" width="8" style="173" customWidth="1"/>
    <col min="9997" max="10240" width="9.140625" style="173"/>
    <col min="10241" max="10241" width="8.42578125" style="173" customWidth="1"/>
    <col min="10242" max="10242" width="6.85546875" style="173" customWidth="1"/>
    <col min="10243" max="10243" width="5.7109375" style="173" customWidth="1"/>
    <col min="10244" max="10244" width="7.5703125" style="173" customWidth="1"/>
    <col min="10245" max="10247" width="7.85546875" style="173" customWidth="1"/>
    <col min="10248" max="10248" width="5.7109375" style="173" customWidth="1"/>
    <col min="10249" max="10249" width="7.140625" style="173" customWidth="1"/>
    <col min="10250" max="10250" width="7.7109375" style="173" customWidth="1"/>
    <col min="10251" max="10251" width="9" style="173" customWidth="1"/>
    <col min="10252" max="10252" width="8" style="173" customWidth="1"/>
    <col min="10253" max="10496" width="9.140625" style="173"/>
    <col min="10497" max="10497" width="8.42578125" style="173" customWidth="1"/>
    <col min="10498" max="10498" width="6.85546875" style="173" customWidth="1"/>
    <col min="10499" max="10499" width="5.7109375" style="173" customWidth="1"/>
    <col min="10500" max="10500" width="7.5703125" style="173" customWidth="1"/>
    <col min="10501" max="10503" width="7.85546875" style="173" customWidth="1"/>
    <col min="10504" max="10504" width="5.7109375" style="173" customWidth="1"/>
    <col min="10505" max="10505" width="7.140625" style="173" customWidth="1"/>
    <col min="10506" max="10506" width="7.7109375" style="173" customWidth="1"/>
    <col min="10507" max="10507" width="9" style="173" customWidth="1"/>
    <col min="10508" max="10508" width="8" style="173" customWidth="1"/>
    <col min="10509" max="10752" width="9.140625" style="173"/>
    <col min="10753" max="10753" width="8.42578125" style="173" customWidth="1"/>
    <col min="10754" max="10754" width="6.85546875" style="173" customWidth="1"/>
    <col min="10755" max="10755" width="5.7109375" style="173" customWidth="1"/>
    <col min="10756" max="10756" width="7.5703125" style="173" customWidth="1"/>
    <col min="10757" max="10759" width="7.85546875" style="173" customWidth="1"/>
    <col min="10760" max="10760" width="5.7109375" style="173" customWidth="1"/>
    <col min="10761" max="10761" width="7.140625" style="173" customWidth="1"/>
    <col min="10762" max="10762" width="7.7109375" style="173" customWidth="1"/>
    <col min="10763" max="10763" width="9" style="173" customWidth="1"/>
    <col min="10764" max="10764" width="8" style="173" customWidth="1"/>
    <col min="10765" max="11008" width="9.140625" style="173"/>
    <col min="11009" max="11009" width="8.42578125" style="173" customWidth="1"/>
    <col min="11010" max="11010" width="6.85546875" style="173" customWidth="1"/>
    <col min="11011" max="11011" width="5.7109375" style="173" customWidth="1"/>
    <col min="11012" max="11012" width="7.5703125" style="173" customWidth="1"/>
    <col min="11013" max="11015" width="7.85546875" style="173" customWidth="1"/>
    <col min="11016" max="11016" width="5.7109375" style="173" customWidth="1"/>
    <col min="11017" max="11017" width="7.140625" style="173" customWidth="1"/>
    <col min="11018" max="11018" width="7.7109375" style="173" customWidth="1"/>
    <col min="11019" max="11019" width="9" style="173" customWidth="1"/>
    <col min="11020" max="11020" width="8" style="173" customWidth="1"/>
    <col min="11021" max="11264" width="9.140625" style="173"/>
    <col min="11265" max="11265" width="8.42578125" style="173" customWidth="1"/>
    <col min="11266" max="11266" width="6.85546875" style="173" customWidth="1"/>
    <col min="11267" max="11267" width="5.7109375" style="173" customWidth="1"/>
    <col min="11268" max="11268" width="7.5703125" style="173" customWidth="1"/>
    <col min="11269" max="11271" width="7.85546875" style="173" customWidth="1"/>
    <col min="11272" max="11272" width="5.7109375" style="173" customWidth="1"/>
    <col min="11273" max="11273" width="7.140625" style="173" customWidth="1"/>
    <col min="11274" max="11274" width="7.7109375" style="173" customWidth="1"/>
    <col min="11275" max="11275" width="9" style="173" customWidth="1"/>
    <col min="11276" max="11276" width="8" style="173" customWidth="1"/>
    <col min="11277" max="11520" width="9.140625" style="173"/>
    <col min="11521" max="11521" width="8.42578125" style="173" customWidth="1"/>
    <col min="11522" max="11522" width="6.85546875" style="173" customWidth="1"/>
    <col min="11523" max="11523" width="5.7109375" style="173" customWidth="1"/>
    <col min="11524" max="11524" width="7.5703125" style="173" customWidth="1"/>
    <col min="11525" max="11527" width="7.85546875" style="173" customWidth="1"/>
    <col min="11528" max="11528" width="5.7109375" style="173" customWidth="1"/>
    <col min="11529" max="11529" width="7.140625" style="173" customWidth="1"/>
    <col min="11530" max="11530" width="7.7109375" style="173" customWidth="1"/>
    <col min="11531" max="11531" width="9" style="173" customWidth="1"/>
    <col min="11532" max="11532" width="8" style="173" customWidth="1"/>
    <col min="11533" max="11776" width="9.140625" style="173"/>
    <col min="11777" max="11777" width="8.42578125" style="173" customWidth="1"/>
    <col min="11778" max="11778" width="6.85546875" style="173" customWidth="1"/>
    <col min="11779" max="11779" width="5.7109375" style="173" customWidth="1"/>
    <col min="11780" max="11780" width="7.5703125" style="173" customWidth="1"/>
    <col min="11781" max="11783" width="7.85546875" style="173" customWidth="1"/>
    <col min="11784" max="11784" width="5.7109375" style="173" customWidth="1"/>
    <col min="11785" max="11785" width="7.140625" style="173" customWidth="1"/>
    <col min="11786" max="11786" width="7.7109375" style="173" customWidth="1"/>
    <col min="11787" max="11787" width="9" style="173" customWidth="1"/>
    <col min="11788" max="11788" width="8" style="173" customWidth="1"/>
    <col min="11789" max="12032" width="9.140625" style="173"/>
    <col min="12033" max="12033" width="8.42578125" style="173" customWidth="1"/>
    <col min="12034" max="12034" width="6.85546875" style="173" customWidth="1"/>
    <col min="12035" max="12035" width="5.7109375" style="173" customWidth="1"/>
    <col min="12036" max="12036" width="7.5703125" style="173" customWidth="1"/>
    <col min="12037" max="12039" width="7.85546875" style="173" customWidth="1"/>
    <col min="12040" max="12040" width="5.7109375" style="173" customWidth="1"/>
    <col min="12041" max="12041" width="7.140625" style="173" customWidth="1"/>
    <col min="12042" max="12042" width="7.7109375" style="173" customWidth="1"/>
    <col min="12043" max="12043" width="9" style="173" customWidth="1"/>
    <col min="12044" max="12044" width="8" style="173" customWidth="1"/>
    <col min="12045" max="12288" width="9.140625" style="173"/>
    <col min="12289" max="12289" width="8.42578125" style="173" customWidth="1"/>
    <col min="12290" max="12290" width="6.85546875" style="173" customWidth="1"/>
    <col min="12291" max="12291" width="5.7109375" style="173" customWidth="1"/>
    <col min="12292" max="12292" width="7.5703125" style="173" customWidth="1"/>
    <col min="12293" max="12295" width="7.85546875" style="173" customWidth="1"/>
    <col min="12296" max="12296" width="5.7109375" style="173" customWidth="1"/>
    <col min="12297" max="12297" width="7.140625" style="173" customWidth="1"/>
    <col min="12298" max="12298" width="7.7109375" style="173" customWidth="1"/>
    <col min="12299" max="12299" width="9" style="173" customWidth="1"/>
    <col min="12300" max="12300" width="8" style="173" customWidth="1"/>
    <col min="12301" max="12544" width="9.140625" style="173"/>
    <col min="12545" max="12545" width="8.42578125" style="173" customWidth="1"/>
    <col min="12546" max="12546" width="6.85546875" style="173" customWidth="1"/>
    <col min="12547" max="12547" width="5.7109375" style="173" customWidth="1"/>
    <col min="12548" max="12548" width="7.5703125" style="173" customWidth="1"/>
    <col min="12549" max="12551" width="7.85546875" style="173" customWidth="1"/>
    <col min="12552" max="12552" width="5.7109375" style="173" customWidth="1"/>
    <col min="12553" max="12553" width="7.140625" style="173" customWidth="1"/>
    <col min="12554" max="12554" width="7.7109375" style="173" customWidth="1"/>
    <col min="12555" max="12555" width="9" style="173" customWidth="1"/>
    <col min="12556" max="12556" width="8" style="173" customWidth="1"/>
    <col min="12557" max="12800" width="9.140625" style="173"/>
    <col min="12801" max="12801" width="8.42578125" style="173" customWidth="1"/>
    <col min="12802" max="12802" width="6.85546875" style="173" customWidth="1"/>
    <col min="12803" max="12803" width="5.7109375" style="173" customWidth="1"/>
    <col min="12804" max="12804" width="7.5703125" style="173" customWidth="1"/>
    <col min="12805" max="12807" width="7.85546875" style="173" customWidth="1"/>
    <col min="12808" max="12808" width="5.7109375" style="173" customWidth="1"/>
    <col min="12809" max="12809" width="7.140625" style="173" customWidth="1"/>
    <col min="12810" max="12810" width="7.7109375" style="173" customWidth="1"/>
    <col min="12811" max="12811" width="9" style="173" customWidth="1"/>
    <col min="12812" max="12812" width="8" style="173" customWidth="1"/>
    <col min="12813" max="13056" width="9.140625" style="173"/>
    <col min="13057" max="13057" width="8.42578125" style="173" customWidth="1"/>
    <col min="13058" max="13058" width="6.85546875" style="173" customWidth="1"/>
    <col min="13059" max="13059" width="5.7109375" style="173" customWidth="1"/>
    <col min="13060" max="13060" width="7.5703125" style="173" customWidth="1"/>
    <col min="13061" max="13063" width="7.85546875" style="173" customWidth="1"/>
    <col min="13064" max="13064" width="5.7109375" style="173" customWidth="1"/>
    <col min="13065" max="13065" width="7.140625" style="173" customWidth="1"/>
    <col min="13066" max="13066" width="7.7109375" style="173" customWidth="1"/>
    <col min="13067" max="13067" width="9" style="173" customWidth="1"/>
    <col min="13068" max="13068" width="8" style="173" customWidth="1"/>
    <col min="13069" max="13312" width="9.140625" style="173"/>
    <col min="13313" max="13313" width="8.42578125" style="173" customWidth="1"/>
    <col min="13314" max="13314" width="6.85546875" style="173" customWidth="1"/>
    <col min="13315" max="13315" width="5.7109375" style="173" customWidth="1"/>
    <col min="13316" max="13316" width="7.5703125" style="173" customWidth="1"/>
    <col min="13317" max="13319" width="7.85546875" style="173" customWidth="1"/>
    <col min="13320" max="13320" width="5.7109375" style="173" customWidth="1"/>
    <col min="13321" max="13321" width="7.140625" style="173" customWidth="1"/>
    <col min="13322" max="13322" width="7.7109375" style="173" customWidth="1"/>
    <col min="13323" max="13323" width="9" style="173" customWidth="1"/>
    <col min="13324" max="13324" width="8" style="173" customWidth="1"/>
    <col min="13325" max="13568" width="9.140625" style="173"/>
    <col min="13569" max="13569" width="8.42578125" style="173" customWidth="1"/>
    <col min="13570" max="13570" width="6.85546875" style="173" customWidth="1"/>
    <col min="13571" max="13571" width="5.7109375" style="173" customWidth="1"/>
    <col min="13572" max="13572" width="7.5703125" style="173" customWidth="1"/>
    <col min="13573" max="13575" width="7.85546875" style="173" customWidth="1"/>
    <col min="13576" max="13576" width="5.7109375" style="173" customWidth="1"/>
    <col min="13577" max="13577" width="7.140625" style="173" customWidth="1"/>
    <col min="13578" max="13578" width="7.7109375" style="173" customWidth="1"/>
    <col min="13579" max="13579" width="9" style="173" customWidth="1"/>
    <col min="13580" max="13580" width="8" style="173" customWidth="1"/>
    <col min="13581" max="13824" width="9.140625" style="173"/>
    <col min="13825" max="13825" width="8.42578125" style="173" customWidth="1"/>
    <col min="13826" max="13826" width="6.85546875" style="173" customWidth="1"/>
    <col min="13827" max="13827" width="5.7109375" style="173" customWidth="1"/>
    <col min="13828" max="13828" width="7.5703125" style="173" customWidth="1"/>
    <col min="13829" max="13831" width="7.85546875" style="173" customWidth="1"/>
    <col min="13832" max="13832" width="5.7109375" style="173" customWidth="1"/>
    <col min="13833" max="13833" width="7.140625" style="173" customWidth="1"/>
    <col min="13834" max="13834" width="7.7109375" style="173" customWidth="1"/>
    <col min="13835" max="13835" width="9" style="173" customWidth="1"/>
    <col min="13836" max="13836" width="8" style="173" customWidth="1"/>
    <col min="13837" max="14080" width="9.140625" style="173"/>
    <col min="14081" max="14081" width="8.42578125" style="173" customWidth="1"/>
    <col min="14082" max="14082" width="6.85546875" style="173" customWidth="1"/>
    <col min="14083" max="14083" width="5.7109375" style="173" customWidth="1"/>
    <col min="14084" max="14084" width="7.5703125" style="173" customWidth="1"/>
    <col min="14085" max="14087" width="7.85546875" style="173" customWidth="1"/>
    <col min="14088" max="14088" width="5.7109375" style="173" customWidth="1"/>
    <col min="14089" max="14089" width="7.140625" style="173" customWidth="1"/>
    <col min="14090" max="14090" width="7.7109375" style="173" customWidth="1"/>
    <col min="14091" max="14091" width="9" style="173" customWidth="1"/>
    <col min="14092" max="14092" width="8" style="173" customWidth="1"/>
    <col min="14093" max="14336" width="9.140625" style="173"/>
    <col min="14337" max="14337" width="8.42578125" style="173" customWidth="1"/>
    <col min="14338" max="14338" width="6.85546875" style="173" customWidth="1"/>
    <col min="14339" max="14339" width="5.7109375" style="173" customWidth="1"/>
    <col min="14340" max="14340" width="7.5703125" style="173" customWidth="1"/>
    <col min="14341" max="14343" width="7.85546875" style="173" customWidth="1"/>
    <col min="14344" max="14344" width="5.7109375" style="173" customWidth="1"/>
    <col min="14345" max="14345" width="7.140625" style="173" customWidth="1"/>
    <col min="14346" max="14346" width="7.7109375" style="173" customWidth="1"/>
    <col min="14347" max="14347" width="9" style="173" customWidth="1"/>
    <col min="14348" max="14348" width="8" style="173" customWidth="1"/>
    <col min="14349" max="14592" width="9.140625" style="173"/>
    <col min="14593" max="14593" width="8.42578125" style="173" customWidth="1"/>
    <col min="14594" max="14594" width="6.85546875" style="173" customWidth="1"/>
    <col min="14595" max="14595" width="5.7109375" style="173" customWidth="1"/>
    <col min="14596" max="14596" width="7.5703125" style="173" customWidth="1"/>
    <col min="14597" max="14599" width="7.85546875" style="173" customWidth="1"/>
    <col min="14600" max="14600" width="5.7109375" style="173" customWidth="1"/>
    <col min="14601" max="14601" width="7.140625" style="173" customWidth="1"/>
    <col min="14602" max="14602" width="7.7109375" style="173" customWidth="1"/>
    <col min="14603" max="14603" width="9" style="173" customWidth="1"/>
    <col min="14604" max="14604" width="8" style="173" customWidth="1"/>
    <col min="14605" max="14848" width="9.140625" style="173"/>
    <col min="14849" max="14849" width="8.42578125" style="173" customWidth="1"/>
    <col min="14850" max="14850" width="6.85546875" style="173" customWidth="1"/>
    <col min="14851" max="14851" width="5.7109375" style="173" customWidth="1"/>
    <col min="14852" max="14852" width="7.5703125" style="173" customWidth="1"/>
    <col min="14853" max="14855" width="7.85546875" style="173" customWidth="1"/>
    <col min="14856" max="14856" width="5.7109375" style="173" customWidth="1"/>
    <col min="14857" max="14857" width="7.140625" style="173" customWidth="1"/>
    <col min="14858" max="14858" width="7.7109375" style="173" customWidth="1"/>
    <col min="14859" max="14859" width="9" style="173" customWidth="1"/>
    <col min="14860" max="14860" width="8" style="173" customWidth="1"/>
    <col min="14861" max="15104" width="9.140625" style="173"/>
    <col min="15105" max="15105" width="8.42578125" style="173" customWidth="1"/>
    <col min="15106" max="15106" width="6.85546875" style="173" customWidth="1"/>
    <col min="15107" max="15107" width="5.7109375" style="173" customWidth="1"/>
    <col min="15108" max="15108" width="7.5703125" style="173" customWidth="1"/>
    <col min="15109" max="15111" width="7.85546875" style="173" customWidth="1"/>
    <col min="15112" max="15112" width="5.7109375" style="173" customWidth="1"/>
    <col min="15113" max="15113" width="7.140625" style="173" customWidth="1"/>
    <col min="15114" max="15114" width="7.7109375" style="173" customWidth="1"/>
    <col min="15115" max="15115" width="9" style="173" customWidth="1"/>
    <col min="15116" max="15116" width="8" style="173" customWidth="1"/>
    <col min="15117" max="15360" width="9.140625" style="173"/>
    <col min="15361" max="15361" width="8.42578125" style="173" customWidth="1"/>
    <col min="15362" max="15362" width="6.85546875" style="173" customWidth="1"/>
    <col min="15363" max="15363" width="5.7109375" style="173" customWidth="1"/>
    <col min="15364" max="15364" width="7.5703125" style="173" customWidth="1"/>
    <col min="15365" max="15367" width="7.85546875" style="173" customWidth="1"/>
    <col min="15368" max="15368" width="5.7109375" style="173" customWidth="1"/>
    <col min="15369" max="15369" width="7.140625" style="173" customWidth="1"/>
    <col min="15370" max="15370" width="7.7109375" style="173" customWidth="1"/>
    <col min="15371" max="15371" width="9" style="173" customWidth="1"/>
    <col min="15372" max="15372" width="8" style="173" customWidth="1"/>
    <col min="15373" max="15616" width="9.140625" style="173"/>
    <col min="15617" max="15617" width="8.42578125" style="173" customWidth="1"/>
    <col min="15618" max="15618" width="6.85546875" style="173" customWidth="1"/>
    <col min="15619" max="15619" width="5.7109375" style="173" customWidth="1"/>
    <col min="15620" max="15620" width="7.5703125" style="173" customWidth="1"/>
    <col min="15621" max="15623" width="7.85546875" style="173" customWidth="1"/>
    <col min="15624" max="15624" width="5.7109375" style="173" customWidth="1"/>
    <col min="15625" max="15625" width="7.140625" style="173" customWidth="1"/>
    <col min="15626" max="15626" width="7.7109375" style="173" customWidth="1"/>
    <col min="15627" max="15627" width="9" style="173" customWidth="1"/>
    <col min="15628" max="15628" width="8" style="173" customWidth="1"/>
    <col min="15629" max="15872" width="9.140625" style="173"/>
    <col min="15873" max="15873" width="8.42578125" style="173" customWidth="1"/>
    <col min="15874" max="15874" width="6.85546875" style="173" customWidth="1"/>
    <col min="15875" max="15875" width="5.7109375" style="173" customWidth="1"/>
    <col min="15876" max="15876" width="7.5703125" style="173" customWidth="1"/>
    <col min="15877" max="15879" width="7.85546875" style="173" customWidth="1"/>
    <col min="15880" max="15880" width="5.7109375" style="173" customWidth="1"/>
    <col min="15881" max="15881" width="7.140625" style="173" customWidth="1"/>
    <col min="15882" max="15882" width="7.7109375" style="173" customWidth="1"/>
    <col min="15883" max="15883" width="9" style="173" customWidth="1"/>
    <col min="15884" max="15884" width="8" style="173" customWidth="1"/>
    <col min="15885" max="16128" width="9.140625" style="173"/>
    <col min="16129" max="16129" width="8.42578125" style="173" customWidth="1"/>
    <col min="16130" max="16130" width="6.85546875" style="173" customWidth="1"/>
    <col min="16131" max="16131" width="5.7109375" style="173" customWidth="1"/>
    <col min="16132" max="16132" width="7.5703125" style="173" customWidth="1"/>
    <col min="16133" max="16135" width="7.85546875" style="173" customWidth="1"/>
    <col min="16136" max="16136" width="5.7109375" style="173" customWidth="1"/>
    <col min="16137" max="16137" width="7.140625" style="173" customWidth="1"/>
    <col min="16138" max="16138" width="7.7109375" style="173" customWidth="1"/>
    <col min="16139" max="16139" width="9" style="173" customWidth="1"/>
    <col min="16140" max="16140" width="8" style="173" customWidth="1"/>
    <col min="16141" max="16384" width="9.140625" style="173"/>
  </cols>
  <sheetData>
    <row r="1" spans="1:12" ht="15" x14ac:dyDescent="0.25">
      <c r="A1" s="72" t="str">
        <f>'3 X CHART EVOO'!A1</f>
        <v>QUALITY CONTROL OF THE PANEL (COI/T.20/Doc.Nº17)</v>
      </c>
      <c r="B1" s="83"/>
      <c r="C1" s="83"/>
      <c r="D1" s="83"/>
      <c r="E1" s="83"/>
      <c r="F1" s="83"/>
      <c r="G1" s="83"/>
      <c r="H1" s="83"/>
      <c r="I1" s="83"/>
      <c r="J1" s="83"/>
      <c r="K1" s="83"/>
    </row>
    <row r="2" spans="1:12" ht="15" x14ac:dyDescent="0.25">
      <c r="A2" s="72" t="s">
        <v>83</v>
      </c>
      <c r="B2" s="83"/>
      <c r="C2" s="83"/>
      <c r="D2" s="83"/>
      <c r="E2" s="83"/>
      <c r="F2" s="83"/>
      <c r="G2" s="83"/>
      <c r="H2" s="83"/>
      <c r="I2" s="83"/>
      <c r="J2" s="83"/>
      <c r="K2" s="83"/>
    </row>
    <row r="3" spans="1:12" ht="15.75" thickBot="1" x14ac:dyDescent="0.3">
      <c r="A3" s="122"/>
      <c r="B3" s="83"/>
      <c r="C3" s="83"/>
      <c r="D3" s="83"/>
      <c r="E3" s="83"/>
      <c r="F3" s="83"/>
      <c r="G3" s="83"/>
      <c r="H3" s="83"/>
      <c r="I3" s="83"/>
      <c r="J3" s="83"/>
      <c r="K3" s="83"/>
    </row>
    <row r="4" spans="1:12" ht="21" thickTop="1" thickBot="1" x14ac:dyDescent="0.3">
      <c r="A4" s="348" t="s">
        <v>18</v>
      </c>
      <c r="B4" s="349"/>
      <c r="C4" s="343" t="str">
        <f>'1 PANEL DATA DOUBLE SAMPLES'!C8:E8</f>
        <v>XXXX</v>
      </c>
      <c r="D4" s="344"/>
      <c r="E4" s="344"/>
      <c r="F4" s="345"/>
      <c r="G4" s="83"/>
      <c r="H4" s="350" t="s">
        <v>97</v>
      </c>
      <c r="I4" s="351"/>
      <c r="J4" s="351"/>
      <c r="K4" s="196" t="s">
        <v>20</v>
      </c>
    </row>
    <row r="5" spans="1:12" ht="9" customHeight="1" thickTop="1" x14ac:dyDescent="0.2">
      <c r="A5" s="122"/>
      <c r="B5" s="174"/>
    </row>
    <row r="6" spans="1:12" ht="18" x14ac:dyDescent="0.2">
      <c r="A6" s="25" t="s">
        <v>100</v>
      </c>
      <c r="B6" s="174"/>
    </row>
    <row r="7" spans="1:12" ht="10.5" customHeight="1" thickBot="1" x14ac:dyDescent="0.25">
      <c r="A7" s="122"/>
      <c r="B7" s="174"/>
    </row>
    <row r="8" spans="1:12" ht="13.5" thickTop="1" x14ac:dyDescent="0.2">
      <c r="A8" s="174"/>
      <c r="D8" s="340" t="s">
        <v>84</v>
      </c>
      <c r="E8" s="337" t="s">
        <v>85</v>
      </c>
      <c r="F8" s="338"/>
      <c r="G8" s="338"/>
      <c r="H8" s="338"/>
      <c r="I8" s="338"/>
      <c r="J8" s="339"/>
    </row>
    <row r="9" spans="1:12" ht="15" thickBot="1" x14ac:dyDescent="0.25">
      <c r="D9" s="341"/>
      <c r="E9" s="145"/>
      <c r="F9" s="146" t="s">
        <v>86</v>
      </c>
      <c r="G9" s="195">
        <v>0.49</v>
      </c>
      <c r="H9" s="147"/>
      <c r="I9" s="148"/>
      <c r="J9" s="162"/>
    </row>
    <row r="10" spans="1:12" ht="30.75" customHeight="1" thickTop="1" thickBot="1" x14ac:dyDescent="0.25">
      <c r="A10" s="149" t="s">
        <v>87</v>
      </c>
      <c r="B10" s="150" t="s">
        <v>88</v>
      </c>
      <c r="C10" s="159" t="s">
        <v>5</v>
      </c>
      <c r="D10" s="170" t="s">
        <v>89</v>
      </c>
      <c r="E10" s="163" t="s">
        <v>99</v>
      </c>
      <c r="F10" s="151" t="s">
        <v>90</v>
      </c>
      <c r="G10" s="151" t="s">
        <v>91</v>
      </c>
      <c r="H10" s="151" t="s">
        <v>92</v>
      </c>
      <c r="I10" s="151" t="s">
        <v>93</v>
      </c>
      <c r="J10" s="164" t="s">
        <v>94</v>
      </c>
      <c r="K10" s="134" t="s">
        <v>12</v>
      </c>
      <c r="L10" s="135" t="s">
        <v>96</v>
      </c>
    </row>
    <row r="11" spans="1:12" s="175" customFormat="1" ht="15" customHeight="1" x14ac:dyDescent="0.2">
      <c r="A11" s="185"/>
      <c r="B11" s="186"/>
      <c r="C11" s="160">
        <v>1</v>
      </c>
      <c r="D11" s="197">
        <v>0</v>
      </c>
      <c r="E11" s="189">
        <v>-4.7</v>
      </c>
      <c r="F11" s="153">
        <f t="shared" ref="F11:F50" si="0">H11-3*$G$9</f>
        <v>-6.5699999999999994</v>
      </c>
      <c r="G11" s="153">
        <f t="shared" ref="G11:G50" si="1">H11-2*$G$9</f>
        <v>-6.08</v>
      </c>
      <c r="H11" s="194">
        <v>-5.0999999999999996</v>
      </c>
      <c r="I11" s="153">
        <f t="shared" ref="I11:I50" si="2">H11+2*$G$9</f>
        <v>-4.1199999999999992</v>
      </c>
      <c r="J11" s="165">
        <f t="shared" ref="J11:J50" si="3">H11+3*$G$9</f>
        <v>-3.63</v>
      </c>
      <c r="K11" s="136"/>
      <c r="L11" s="136"/>
    </row>
    <row r="12" spans="1:12" s="175" customFormat="1" ht="15" customHeight="1" x14ac:dyDescent="0.2">
      <c r="A12" s="185"/>
      <c r="B12" s="186"/>
      <c r="C12" s="160">
        <v>2</v>
      </c>
      <c r="D12" s="197">
        <v>0</v>
      </c>
      <c r="E12" s="189">
        <v>-4.9000000000000004</v>
      </c>
      <c r="F12" s="153">
        <f t="shared" si="0"/>
        <v>-6.5699999999999994</v>
      </c>
      <c r="G12" s="153">
        <f t="shared" si="1"/>
        <v>-6.08</v>
      </c>
      <c r="H12" s="153">
        <f>H11</f>
        <v>-5.0999999999999996</v>
      </c>
      <c r="I12" s="153">
        <f t="shared" si="2"/>
        <v>-4.1199999999999992</v>
      </c>
      <c r="J12" s="165">
        <f t="shared" si="3"/>
        <v>-3.63</v>
      </c>
      <c r="K12" s="137"/>
      <c r="L12" s="137"/>
    </row>
    <row r="13" spans="1:12" s="175" customFormat="1" ht="15" customHeight="1" x14ac:dyDescent="0.2">
      <c r="A13" s="185"/>
      <c r="B13" s="186"/>
      <c r="C13" s="160">
        <v>3</v>
      </c>
      <c r="D13" s="197">
        <v>0</v>
      </c>
      <c r="E13" s="189">
        <v>-5.0999999999999996</v>
      </c>
      <c r="F13" s="153">
        <f t="shared" si="0"/>
        <v>-6.5699999999999994</v>
      </c>
      <c r="G13" s="153">
        <f t="shared" si="1"/>
        <v>-6.08</v>
      </c>
      <c r="H13" s="153">
        <f>H11</f>
        <v>-5.0999999999999996</v>
      </c>
      <c r="I13" s="153">
        <f t="shared" si="2"/>
        <v>-4.1199999999999992</v>
      </c>
      <c r="J13" s="165">
        <f t="shared" si="3"/>
        <v>-3.63</v>
      </c>
      <c r="K13" s="137"/>
      <c r="L13" s="137"/>
    </row>
    <row r="14" spans="1:12" s="175" customFormat="1" ht="15" customHeight="1" x14ac:dyDescent="0.2">
      <c r="A14" s="185"/>
      <c r="B14" s="186"/>
      <c r="C14" s="160">
        <v>4</v>
      </c>
      <c r="D14" s="197">
        <v>0</v>
      </c>
      <c r="E14" s="189">
        <v>-4.75</v>
      </c>
      <c r="F14" s="153">
        <f t="shared" si="0"/>
        <v>-6.5699999999999994</v>
      </c>
      <c r="G14" s="153">
        <f t="shared" si="1"/>
        <v>-6.08</v>
      </c>
      <c r="H14" s="153">
        <f>H11</f>
        <v>-5.0999999999999996</v>
      </c>
      <c r="I14" s="153">
        <f t="shared" si="2"/>
        <v>-4.1199999999999992</v>
      </c>
      <c r="J14" s="165">
        <f t="shared" si="3"/>
        <v>-3.63</v>
      </c>
      <c r="K14" s="137"/>
      <c r="L14" s="137"/>
    </row>
    <row r="15" spans="1:12" s="175" customFormat="1" ht="15" customHeight="1" x14ac:dyDescent="0.2">
      <c r="A15" s="185"/>
      <c r="B15" s="186"/>
      <c r="C15" s="160">
        <v>5</v>
      </c>
      <c r="D15" s="197">
        <v>0</v>
      </c>
      <c r="E15" s="189">
        <v>-4.8</v>
      </c>
      <c r="F15" s="153">
        <f t="shared" si="0"/>
        <v>-6.5699999999999994</v>
      </c>
      <c r="G15" s="153">
        <f t="shared" si="1"/>
        <v>-6.08</v>
      </c>
      <c r="H15" s="153">
        <f>H11</f>
        <v>-5.0999999999999996</v>
      </c>
      <c r="I15" s="153">
        <f t="shared" si="2"/>
        <v>-4.1199999999999992</v>
      </c>
      <c r="J15" s="165">
        <f t="shared" si="3"/>
        <v>-3.63</v>
      </c>
      <c r="K15" s="137"/>
      <c r="L15" s="137"/>
    </row>
    <row r="16" spans="1:12" s="175" customFormat="1" ht="15" customHeight="1" x14ac:dyDescent="0.2">
      <c r="A16" s="185"/>
      <c r="B16" s="186"/>
      <c r="C16" s="160">
        <v>6</v>
      </c>
      <c r="D16" s="197">
        <v>0</v>
      </c>
      <c r="E16" s="189">
        <v>-4.5999999999999996</v>
      </c>
      <c r="F16" s="153">
        <f t="shared" si="0"/>
        <v>-6.5699999999999994</v>
      </c>
      <c r="G16" s="153">
        <f t="shared" si="1"/>
        <v>-6.08</v>
      </c>
      <c r="H16" s="153">
        <f>H11</f>
        <v>-5.0999999999999996</v>
      </c>
      <c r="I16" s="153">
        <f t="shared" si="2"/>
        <v>-4.1199999999999992</v>
      </c>
      <c r="J16" s="165">
        <f t="shared" si="3"/>
        <v>-3.63</v>
      </c>
      <c r="K16" s="138"/>
      <c r="L16" s="138"/>
    </row>
    <row r="17" spans="1:14" s="175" customFormat="1" ht="15" customHeight="1" x14ac:dyDescent="0.2">
      <c r="A17" s="185"/>
      <c r="B17" s="186"/>
      <c r="C17" s="160">
        <v>7</v>
      </c>
      <c r="D17" s="197">
        <v>0</v>
      </c>
      <c r="E17" s="189">
        <v>-4.5999999999999996</v>
      </c>
      <c r="F17" s="153">
        <f t="shared" si="0"/>
        <v>-6.5699999999999994</v>
      </c>
      <c r="G17" s="153">
        <f t="shared" si="1"/>
        <v>-6.08</v>
      </c>
      <c r="H17" s="153">
        <f>H11</f>
        <v>-5.0999999999999996</v>
      </c>
      <c r="I17" s="153">
        <f t="shared" si="2"/>
        <v>-4.1199999999999992</v>
      </c>
      <c r="J17" s="165">
        <f t="shared" si="3"/>
        <v>-3.63</v>
      </c>
      <c r="K17" s="137"/>
      <c r="L17" s="137"/>
    </row>
    <row r="18" spans="1:14" s="175" customFormat="1" ht="15" customHeight="1" x14ac:dyDescent="0.2">
      <c r="A18" s="185"/>
      <c r="B18" s="186"/>
      <c r="C18" s="160">
        <v>8</v>
      </c>
      <c r="D18" s="197">
        <v>0</v>
      </c>
      <c r="E18" s="189">
        <v>-5</v>
      </c>
      <c r="F18" s="153">
        <f t="shared" si="0"/>
        <v>-6.5699999999999994</v>
      </c>
      <c r="G18" s="153">
        <f t="shared" si="1"/>
        <v>-6.08</v>
      </c>
      <c r="H18" s="153">
        <f>H11</f>
        <v>-5.0999999999999996</v>
      </c>
      <c r="I18" s="153">
        <f t="shared" si="2"/>
        <v>-4.1199999999999992</v>
      </c>
      <c r="J18" s="165">
        <f t="shared" si="3"/>
        <v>-3.63</v>
      </c>
      <c r="K18" s="138"/>
      <c r="L18" s="138"/>
    </row>
    <row r="19" spans="1:14" s="175" customFormat="1" ht="15" customHeight="1" x14ac:dyDescent="0.2">
      <c r="A19" s="185"/>
      <c r="B19" s="186"/>
      <c r="C19" s="160">
        <v>9</v>
      </c>
      <c r="D19" s="197">
        <v>0</v>
      </c>
      <c r="E19" s="189">
        <v>-4.8</v>
      </c>
      <c r="F19" s="153">
        <f t="shared" si="0"/>
        <v>-6.5699999999999994</v>
      </c>
      <c r="G19" s="153">
        <f t="shared" si="1"/>
        <v>-6.08</v>
      </c>
      <c r="H19" s="153">
        <f>H11</f>
        <v>-5.0999999999999996</v>
      </c>
      <c r="I19" s="153">
        <f t="shared" si="2"/>
        <v>-4.1199999999999992</v>
      </c>
      <c r="J19" s="165">
        <f t="shared" si="3"/>
        <v>-3.63</v>
      </c>
      <c r="K19" s="138"/>
      <c r="L19" s="138"/>
    </row>
    <row r="20" spans="1:14" s="175" customFormat="1" ht="15" customHeight="1" x14ac:dyDescent="0.2">
      <c r="A20" s="185"/>
      <c r="B20" s="186"/>
      <c r="C20" s="160">
        <v>10</v>
      </c>
      <c r="D20" s="198">
        <v>0</v>
      </c>
      <c r="E20" s="189">
        <v>-4.8</v>
      </c>
      <c r="F20" s="153">
        <f t="shared" si="0"/>
        <v>-6.5699999999999994</v>
      </c>
      <c r="G20" s="153">
        <f t="shared" si="1"/>
        <v>-6.08</v>
      </c>
      <c r="H20" s="153">
        <f>H11</f>
        <v>-5.0999999999999996</v>
      </c>
      <c r="I20" s="153">
        <f t="shared" si="2"/>
        <v>-4.1199999999999992</v>
      </c>
      <c r="J20" s="165">
        <f t="shared" si="3"/>
        <v>-3.63</v>
      </c>
      <c r="K20" s="137"/>
      <c r="L20" s="137"/>
      <c r="N20" s="175" t="s">
        <v>102</v>
      </c>
    </row>
    <row r="21" spans="1:14" s="175" customFormat="1" ht="15" customHeight="1" x14ac:dyDescent="0.2">
      <c r="A21" s="185"/>
      <c r="B21" s="186"/>
      <c r="C21" s="160">
        <v>11</v>
      </c>
      <c r="D21" s="198">
        <v>0</v>
      </c>
      <c r="E21" s="189">
        <v>-5.3</v>
      </c>
      <c r="F21" s="153">
        <f t="shared" si="0"/>
        <v>-6.5699999999999994</v>
      </c>
      <c r="G21" s="153">
        <f t="shared" si="1"/>
        <v>-6.08</v>
      </c>
      <c r="H21" s="153">
        <f>H11</f>
        <v>-5.0999999999999996</v>
      </c>
      <c r="I21" s="153">
        <f t="shared" si="2"/>
        <v>-4.1199999999999992</v>
      </c>
      <c r="J21" s="165">
        <f t="shared" si="3"/>
        <v>-3.63</v>
      </c>
      <c r="K21" s="137"/>
      <c r="L21" s="137"/>
    </row>
    <row r="22" spans="1:14" s="175" customFormat="1" ht="15" customHeight="1" x14ac:dyDescent="0.2">
      <c r="A22" s="185"/>
      <c r="B22" s="186"/>
      <c r="C22" s="160">
        <v>12</v>
      </c>
      <c r="D22" s="198">
        <v>0</v>
      </c>
      <c r="E22" s="189">
        <v>-5</v>
      </c>
      <c r="F22" s="153">
        <f t="shared" si="0"/>
        <v>-6.5699999999999994</v>
      </c>
      <c r="G22" s="153">
        <f t="shared" si="1"/>
        <v>-6.08</v>
      </c>
      <c r="H22" s="153">
        <f>H11</f>
        <v>-5.0999999999999996</v>
      </c>
      <c r="I22" s="153">
        <f t="shared" si="2"/>
        <v>-4.1199999999999992</v>
      </c>
      <c r="J22" s="165">
        <f t="shared" si="3"/>
        <v>-3.63</v>
      </c>
      <c r="K22" s="137"/>
      <c r="L22" s="137"/>
    </row>
    <row r="23" spans="1:14" s="175" customFormat="1" ht="15" customHeight="1" x14ac:dyDescent="0.2">
      <c r="A23" s="185"/>
      <c r="B23" s="186"/>
      <c r="C23" s="160">
        <v>13</v>
      </c>
      <c r="D23" s="198">
        <v>0</v>
      </c>
      <c r="E23" s="189">
        <v>-5.4</v>
      </c>
      <c r="F23" s="153">
        <f t="shared" si="0"/>
        <v>-6.5699999999999994</v>
      </c>
      <c r="G23" s="153">
        <f t="shared" si="1"/>
        <v>-6.08</v>
      </c>
      <c r="H23" s="153">
        <f>H11</f>
        <v>-5.0999999999999996</v>
      </c>
      <c r="I23" s="153">
        <f t="shared" si="2"/>
        <v>-4.1199999999999992</v>
      </c>
      <c r="J23" s="165">
        <f t="shared" si="3"/>
        <v>-3.63</v>
      </c>
      <c r="K23" s="137"/>
      <c r="L23" s="137"/>
    </row>
    <row r="24" spans="1:14" s="175" customFormat="1" ht="15" customHeight="1" x14ac:dyDescent="0.2">
      <c r="A24" s="185"/>
      <c r="B24" s="186"/>
      <c r="C24" s="160">
        <v>14</v>
      </c>
      <c r="D24" s="198">
        <v>0</v>
      </c>
      <c r="E24" s="189">
        <v>-4.7</v>
      </c>
      <c r="F24" s="153">
        <f t="shared" si="0"/>
        <v>-6.5699999999999994</v>
      </c>
      <c r="G24" s="153">
        <f t="shared" si="1"/>
        <v>-6.08</v>
      </c>
      <c r="H24" s="153">
        <f>H11</f>
        <v>-5.0999999999999996</v>
      </c>
      <c r="I24" s="153">
        <f t="shared" si="2"/>
        <v>-4.1199999999999992</v>
      </c>
      <c r="J24" s="165">
        <f t="shared" si="3"/>
        <v>-3.63</v>
      </c>
      <c r="K24" s="137"/>
      <c r="L24" s="137"/>
    </row>
    <row r="25" spans="1:14" s="175" customFormat="1" ht="15" customHeight="1" x14ac:dyDescent="0.2">
      <c r="A25" s="185"/>
      <c r="B25" s="186"/>
      <c r="C25" s="160">
        <v>15</v>
      </c>
      <c r="D25" s="198">
        <v>0</v>
      </c>
      <c r="E25" s="189">
        <v>-4.5999999999999996</v>
      </c>
      <c r="F25" s="153">
        <f t="shared" si="0"/>
        <v>-6.5699999999999994</v>
      </c>
      <c r="G25" s="153">
        <f t="shared" si="1"/>
        <v>-6.08</v>
      </c>
      <c r="H25" s="153">
        <f>H11</f>
        <v>-5.0999999999999996</v>
      </c>
      <c r="I25" s="153">
        <f t="shared" si="2"/>
        <v>-4.1199999999999992</v>
      </c>
      <c r="J25" s="165">
        <f t="shared" si="3"/>
        <v>-3.63</v>
      </c>
      <c r="K25" s="137"/>
      <c r="L25" s="137"/>
    </row>
    <row r="26" spans="1:14" s="175" customFormat="1" ht="15" customHeight="1" x14ac:dyDescent="0.2">
      <c r="A26" s="185"/>
      <c r="B26" s="186"/>
      <c r="C26" s="160">
        <v>16</v>
      </c>
      <c r="D26" s="198">
        <v>0</v>
      </c>
      <c r="E26" s="189">
        <v>-5.3</v>
      </c>
      <c r="F26" s="153">
        <f t="shared" si="0"/>
        <v>-6.5699999999999994</v>
      </c>
      <c r="G26" s="153">
        <f t="shared" si="1"/>
        <v>-6.08</v>
      </c>
      <c r="H26" s="153">
        <f>H11</f>
        <v>-5.0999999999999996</v>
      </c>
      <c r="I26" s="153">
        <f t="shared" si="2"/>
        <v>-4.1199999999999992</v>
      </c>
      <c r="J26" s="165">
        <f t="shared" si="3"/>
        <v>-3.63</v>
      </c>
      <c r="K26" s="137"/>
      <c r="L26" s="137"/>
    </row>
    <row r="27" spans="1:14" s="175" customFormat="1" ht="15" customHeight="1" x14ac:dyDescent="0.2">
      <c r="A27" s="185"/>
      <c r="B27" s="186"/>
      <c r="C27" s="160">
        <v>17</v>
      </c>
      <c r="D27" s="198">
        <v>0</v>
      </c>
      <c r="E27" s="189">
        <v>-4.9000000000000004</v>
      </c>
      <c r="F27" s="153">
        <f t="shared" si="0"/>
        <v>-6.5699999999999994</v>
      </c>
      <c r="G27" s="153">
        <f t="shared" si="1"/>
        <v>-6.08</v>
      </c>
      <c r="H27" s="153">
        <f>H11</f>
        <v>-5.0999999999999996</v>
      </c>
      <c r="I27" s="153">
        <f t="shared" si="2"/>
        <v>-4.1199999999999992</v>
      </c>
      <c r="J27" s="165">
        <f t="shared" si="3"/>
        <v>-3.63</v>
      </c>
      <c r="K27" s="137"/>
      <c r="L27" s="137"/>
    </row>
    <row r="28" spans="1:14" s="175" customFormat="1" ht="15" customHeight="1" x14ac:dyDescent="0.2">
      <c r="A28" s="185"/>
      <c r="B28" s="186"/>
      <c r="C28" s="160">
        <v>18</v>
      </c>
      <c r="D28" s="198">
        <v>0</v>
      </c>
      <c r="E28" s="189">
        <v>-4.9000000000000004</v>
      </c>
      <c r="F28" s="153">
        <f t="shared" si="0"/>
        <v>-6.5699999999999994</v>
      </c>
      <c r="G28" s="153">
        <f t="shared" si="1"/>
        <v>-6.08</v>
      </c>
      <c r="H28" s="153">
        <f>H11</f>
        <v>-5.0999999999999996</v>
      </c>
      <c r="I28" s="153">
        <f t="shared" si="2"/>
        <v>-4.1199999999999992</v>
      </c>
      <c r="J28" s="165">
        <f t="shared" si="3"/>
        <v>-3.63</v>
      </c>
      <c r="K28" s="137"/>
      <c r="L28" s="137"/>
    </row>
    <row r="29" spans="1:14" s="175" customFormat="1" ht="15" customHeight="1" x14ac:dyDescent="0.2">
      <c r="A29" s="185"/>
      <c r="B29" s="186"/>
      <c r="C29" s="160">
        <v>19</v>
      </c>
      <c r="D29" s="198">
        <v>0</v>
      </c>
      <c r="E29" s="189">
        <v>-5</v>
      </c>
      <c r="F29" s="153">
        <f t="shared" si="0"/>
        <v>-6.5699999999999994</v>
      </c>
      <c r="G29" s="153">
        <f t="shared" si="1"/>
        <v>-6.08</v>
      </c>
      <c r="H29" s="153">
        <f>H11</f>
        <v>-5.0999999999999996</v>
      </c>
      <c r="I29" s="153">
        <f t="shared" si="2"/>
        <v>-4.1199999999999992</v>
      </c>
      <c r="J29" s="165">
        <f t="shared" si="3"/>
        <v>-3.63</v>
      </c>
      <c r="K29" s="137"/>
      <c r="L29" s="137"/>
    </row>
    <row r="30" spans="1:14" s="175" customFormat="1" ht="15" customHeight="1" x14ac:dyDescent="0.2">
      <c r="A30" s="185"/>
      <c r="B30" s="186"/>
      <c r="C30" s="160">
        <v>20</v>
      </c>
      <c r="D30" s="198">
        <v>0</v>
      </c>
      <c r="E30" s="189">
        <v>-5.2</v>
      </c>
      <c r="F30" s="153">
        <f t="shared" si="0"/>
        <v>-6.5699999999999994</v>
      </c>
      <c r="G30" s="153">
        <f t="shared" si="1"/>
        <v>-6.08</v>
      </c>
      <c r="H30" s="153">
        <f>H11</f>
        <v>-5.0999999999999996</v>
      </c>
      <c r="I30" s="153">
        <f t="shared" si="2"/>
        <v>-4.1199999999999992</v>
      </c>
      <c r="J30" s="165">
        <f t="shared" si="3"/>
        <v>-3.63</v>
      </c>
      <c r="K30" s="137"/>
      <c r="L30" s="137"/>
    </row>
    <row r="31" spans="1:14" s="175" customFormat="1" ht="15" customHeight="1" x14ac:dyDescent="0.2">
      <c r="A31" s="185"/>
      <c r="B31" s="186"/>
      <c r="C31" s="160">
        <v>21</v>
      </c>
      <c r="D31" s="198"/>
      <c r="E31" s="189"/>
      <c r="F31" s="153">
        <f t="shared" si="0"/>
        <v>-6.5699999999999994</v>
      </c>
      <c r="G31" s="153">
        <f t="shared" si="1"/>
        <v>-6.08</v>
      </c>
      <c r="H31" s="153">
        <f>H11</f>
        <v>-5.0999999999999996</v>
      </c>
      <c r="I31" s="153">
        <f t="shared" si="2"/>
        <v>-4.1199999999999992</v>
      </c>
      <c r="J31" s="165">
        <f t="shared" si="3"/>
        <v>-3.63</v>
      </c>
      <c r="K31" s="137"/>
      <c r="L31" s="137"/>
    </row>
    <row r="32" spans="1:14" s="175" customFormat="1" ht="15" customHeight="1" x14ac:dyDescent="0.2">
      <c r="A32" s="185"/>
      <c r="B32" s="186"/>
      <c r="C32" s="160">
        <v>22</v>
      </c>
      <c r="D32" s="198"/>
      <c r="E32" s="189"/>
      <c r="F32" s="153">
        <f t="shared" si="0"/>
        <v>-6.5699999999999994</v>
      </c>
      <c r="G32" s="153">
        <f t="shared" si="1"/>
        <v>-6.08</v>
      </c>
      <c r="H32" s="153">
        <f>H11</f>
        <v>-5.0999999999999996</v>
      </c>
      <c r="I32" s="153">
        <f t="shared" si="2"/>
        <v>-4.1199999999999992</v>
      </c>
      <c r="J32" s="165">
        <f t="shared" si="3"/>
        <v>-3.63</v>
      </c>
      <c r="K32" s="137"/>
      <c r="L32" s="137"/>
    </row>
    <row r="33" spans="1:19" s="175" customFormat="1" ht="15" customHeight="1" x14ac:dyDescent="0.2">
      <c r="A33" s="185"/>
      <c r="B33" s="186"/>
      <c r="C33" s="160">
        <v>23</v>
      </c>
      <c r="D33" s="198"/>
      <c r="E33" s="189"/>
      <c r="F33" s="153">
        <f t="shared" si="0"/>
        <v>-6.5699999999999994</v>
      </c>
      <c r="G33" s="153">
        <f t="shared" si="1"/>
        <v>-6.08</v>
      </c>
      <c r="H33" s="153">
        <f>H11</f>
        <v>-5.0999999999999996</v>
      </c>
      <c r="I33" s="153">
        <f t="shared" si="2"/>
        <v>-4.1199999999999992</v>
      </c>
      <c r="J33" s="165">
        <f t="shared" si="3"/>
        <v>-3.63</v>
      </c>
      <c r="K33" s="137"/>
      <c r="L33" s="137"/>
    </row>
    <row r="34" spans="1:19" s="175" customFormat="1" ht="15" customHeight="1" x14ac:dyDescent="0.2">
      <c r="A34" s="185"/>
      <c r="B34" s="186"/>
      <c r="C34" s="160">
        <v>24</v>
      </c>
      <c r="D34" s="198"/>
      <c r="E34" s="189"/>
      <c r="F34" s="153">
        <f t="shared" si="0"/>
        <v>-6.5699999999999994</v>
      </c>
      <c r="G34" s="153">
        <f t="shared" si="1"/>
        <v>-6.08</v>
      </c>
      <c r="H34" s="153">
        <f>H11</f>
        <v>-5.0999999999999996</v>
      </c>
      <c r="I34" s="153">
        <f t="shared" si="2"/>
        <v>-4.1199999999999992</v>
      </c>
      <c r="J34" s="165">
        <f t="shared" si="3"/>
        <v>-3.63</v>
      </c>
      <c r="K34" s="139"/>
      <c r="L34" s="176"/>
      <c r="M34" s="177"/>
      <c r="N34" s="177"/>
      <c r="O34" s="177"/>
      <c r="P34" s="177"/>
      <c r="Q34" s="177"/>
      <c r="R34" s="177"/>
      <c r="S34" s="177"/>
    </row>
    <row r="35" spans="1:19" s="175" customFormat="1" ht="15" customHeight="1" x14ac:dyDescent="0.2">
      <c r="A35" s="185"/>
      <c r="B35" s="186"/>
      <c r="C35" s="160">
        <v>25</v>
      </c>
      <c r="D35" s="198"/>
      <c r="E35" s="189"/>
      <c r="F35" s="153">
        <f t="shared" si="0"/>
        <v>-6.5699999999999994</v>
      </c>
      <c r="G35" s="153">
        <f t="shared" si="1"/>
        <v>-6.08</v>
      </c>
      <c r="H35" s="153">
        <f>H11</f>
        <v>-5.0999999999999996</v>
      </c>
      <c r="I35" s="153">
        <f t="shared" si="2"/>
        <v>-4.1199999999999992</v>
      </c>
      <c r="J35" s="165">
        <f t="shared" si="3"/>
        <v>-3.63</v>
      </c>
      <c r="K35" s="137"/>
      <c r="L35" s="137"/>
    </row>
    <row r="36" spans="1:19" s="175" customFormat="1" ht="15" customHeight="1" x14ac:dyDescent="0.2">
      <c r="A36" s="185"/>
      <c r="B36" s="186"/>
      <c r="C36" s="160">
        <v>26</v>
      </c>
      <c r="D36" s="198"/>
      <c r="E36" s="189"/>
      <c r="F36" s="153">
        <f t="shared" si="0"/>
        <v>-6.5699999999999994</v>
      </c>
      <c r="G36" s="153">
        <f t="shared" si="1"/>
        <v>-6.08</v>
      </c>
      <c r="H36" s="153">
        <f>H11</f>
        <v>-5.0999999999999996</v>
      </c>
      <c r="I36" s="153">
        <f t="shared" si="2"/>
        <v>-4.1199999999999992</v>
      </c>
      <c r="J36" s="165">
        <f t="shared" si="3"/>
        <v>-3.63</v>
      </c>
      <c r="K36" s="137"/>
      <c r="L36" s="137"/>
    </row>
    <row r="37" spans="1:19" s="175" customFormat="1" ht="15" customHeight="1" x14ac:dyDescent="0.2">
      <c r="A37" s="185"/>
      <c r="B37" s="186"/>
      <c r="C37" s="160">
        <v>27</v>
      </c>
      <c r="D37" s="198"/>
      <c r="E37" s="189"/>
      <c r="F37" s="153">
        <f t="shared" si="0"/>
        <v>-6.5699999999999994</v>
      </c>
      <c r="G37" s="153">
        <f t="shared" si="1"/>
        <v>-6.08</v>
      </c>
      <c r="H37" s="153">
        <f>H11</f>
        <v>-5.0999999999999996</v>
      </c>
      <c r="I37" s="153">
        <f t="shared" si="2"/>
        <v>-4.1199999999999992</v>
      </c>
      <c r="J37" s="165">
        <f t="shared" si="3"/>
        <v>-3.63</v>
      </c>
      <c r="K37" s="137"/>
      <c r="L37" s="137"/>
    </row>
    <row r="38" spans="1:19" s="175" customFormat="1" ht="15" customHeight="1" x14ac:dyDescent="0.2">
      <c r="A38" s="185"/>
      <c r="B38" s="186"/>
      <c r="C38" s="160">
        <v>28</v>
      </c>
      <c r="D38" s="198"/>
      <c r="E38" s="189"/>
      <c r="F38" s="153">
        <f t="shared" si="0"/>
        <v>-6.5699999999999994</v>
      </c>
      <c r="G38" s="153">
        <f t="shared" si="1"/>
        <v>-6.08</v>
      </c>
      <c r="H38" s="153">
        <f>H11</f>
        <v>-5.0999999999999996</v>
      </c>
      <c r="I38" s="153">
        <f t="shared" si="2"/>
        <v>-4.1199999999999992</v>
      </c>
      <c r="J38" s="165">
        <f t="shared" si="3"/>
        <v>-3.63</v>
      </c>
      <c r="K38" s="137"/>
      <c r="L38" s="137"/>
    </row>
    <row r="39" spans="1:19" s="175" customFormat="1" ht="15" customHeight="1" x14ac:dyDescent="0.2">
      <c r="A39" s="185"/>
      <c r="B39" s="186"/>
      <c r="C39" s="160">
        <v>29</v>
      </c>
      <c r="D39" s="198"/>
      <c r="E39" s="189"/>
      <c r="F39" s="153">
        <f t="shared" si="0"/>
        <v>-6.5699999999999994</v>
      </c>
      <c r="G39" s="153">
        <f t="shared" si="1"/>
        <v>-6.08</v>
      </c>
      <c r="H39" s="153">
        <f>H11</f>
        <v>-5.0999999999999996</v>
      </c>
      <c r="I39" s="153">
        <f t="shared" si="2"/>
        <v>-4.1199999999999992</v>
      </c>
      <c r="J39" s="165">
        <f t="shared" si="3"/>
        <v>-3.63</v>
      </c>
      <c r="K39" s="137"/>
      <c r="L39" s="137"/>
      <c r="R39" s="144"/>
    </row>
    <row r="40" spans="1:19" s="175" customFormat="1" ht="15" customHeight="1" x14ac:dyDescent="0.2">
      <c r="A40" s="185"/>
      <c r="B40" s="186"/>
      <c r="C40" s="160">
        <v>30</v>
      </c>
      <c r="D40" s="198"/>
      <c r="E40" s="189"/>
      <c r="F40" s="153">
        <f t="shared" si="0"/>
        <v>-6.5699999999999994</v>
      </c>
      <c r="G40" s="153">
        <f t="shared" si="1"/>
        <v>-6.08</v>
      </c>
      <c r="H40" s="153">
        <f>H11</f>
        <v>-5.0999999999999996</v>
      </c>
      <c r="I40" s="153">
        <f t="shared" si="2"/>
        <v>-4.1199999999999992</v>
      </c>
      <c r="J40" s="165">
        <f t="shared" si="3"/>
        <v>-3.63</v>
      </c>
      <c r="K40" s="137"/>
      <c r="L40" s="137"/>
      <c r="R40" s="144"/>
    </row>
    <row r="41" spans="1:19" s="175" customFormat="1" ht="15" customHeight="1" x14ac:dyDescent="0.2">
      <c r="A41" s="185"/>
      <c r="B41" s="186"/>
      <c r="C41" s="160">
        <v>31</v>
      </c>
      <c r="D41" s="198"/>
      <c r="E41" s="189"/>
      <c r="F41" s="153">
        <f t="shared" si="0"/>
        <v>-6.5699999999999994</v>
      </c>
      <c r="G41" s="153">
        <f t="shared" si="1"/>
        <v>-6.08</v>
      </c>
      <c r="H41" s="153">
        <f>H11</f>
        <v>-5.0999999999999996</v>
      </c>
      <c r="I41" s="153">
        <f t="shared" si="2"/>
        <v>-4.1199999999999992</v>
      </c>
      <c r="J41" s="165">
        <f t="shared" si="3"/>
        <v>-3.63</v>
      </c>
      <c r="K41" s="137"/>
      <c r="L41" s="137"/>
      <c r="R41" s="144"/>
    </row>
    <row r="42" spans="1:19" s="175" customFormat="1" ht="15" customHeight="1" x14ac:dyDescent="0.2">
      <c r="A42" s="185"/>
      <c r="B42" s="186"/>
      <c r="C42" s="160">
        <v>32</v>
      </c>
      <c r="D42" s="198"/>
      <c r="E42" s="189"/>
      <c r="F42" s="153">
        <f t="shared" si="0"/>
        <v>-6.5699999999999994</v>
      </c>
      <c r="G42" s="153">
        <f t="shared" si="1"/>
        <v>-6.08</v>
      </c>
      <c r="H42" s="153">
        <f>H11</f>
        <v>-5.0999999999999996</v>
      </c>
      <c r="I42" s="153">
        <f t="shared" si="2"/>
        <v>-4.1199999999999992</v>
      </c>
      <c r="J42" s="165">
        <f t="shared" si="3"/>
        <v>-3.63</v>
      </c>
      <c r="K42" s="137"/>
      <c r="L42" s="137"/>
      <c r="R42" s="144"/>
    </row>
    <row r="43" spans="1:19" s="175" customFormat="1" ht="15" customHeight="1" x14ac:dyDescent="0.2">
      <c r="A43" s="185"/>
      <c r="B43" s="186"/>
      <c r="C43" s="160">
        <v>33</v>
      </c>
      <c r="D43" s="198"/>
      <c r="E43" s="189"/>
      <c r="F43" s="153">
        <f t="shared" si="0"/>
        <v>-6.5699999999999994</v>
      </c>
      <c r="G43" s="153">
        <f t="shared" si="1"/>
        <v>-6.08</v>
      </c>
      <c r="H43" s="153">
        <f>H11</f>
        <v>-5.0999999999999996</v>
      </c>
      <c r="I43" s="153">
        <f t="shared" si="2"/>
        <v>-4.1199999999999992</v>
      </c>
      <c r="J43" s="165">
        <f t="shared" si="3"/>
        <v>-3.63</v>
      </c>
      <c r="K43" s="137"/>
      <c r="L43" s="137"/>
      <c r="R43" s="144"/>
    </row>
    <row r="44" spans="1:19" s="175" customFormat="1" ht="15" customHeight="1" x14ac:dyDescent="0.2">
      <c r="A44" s="185"/>
      <c r="B44" s="186"/>
      <c r="C44" s="160">
        <v>34</v>
      </c>
      <c r="D44" s="198"/>
      <c r="E44" s="189"/>
      <c r="F44" s="153">
        <f t="shared" si="0"/>
        <v>-6.5699999999999994</v>
      </c>
      <c r="G44" s="153">
        <f t="shared" si="1"/>
        <v>-6.08</v>
      </c>
      <c r="H44" s="153">
        <f t="shared" ref="H44:H49" si="4">H11</f>
        <v>-5.0999999999999996</v>
      </c>
      <c r="I44" s="153">
        <f t="shared" si="2"/>
        <v>-4.1199999999999992</v>
      </c>
      <c r="J44" s="165">
        <f t="shared" si="3"/>
        <v>-3.63</v>
      </c>
      <c r="K44" s="137"/>
      <c r="L44" s="137"/>
      <c r="R44" s="144"/>
    </row>
    <row r="45" spans="1:19" s="175" customFormat="1" ht="15" customHeight="1" x14ac:dyDescent="0.2">
      <c r="A45" s="185"/>
      <c r="B45" s="186"/>
      <c r="C45" s="160">
        <v>35</v>
      </c>
      <c r="D45" s="198"/>
      <c r="E45" s="189"/>
      <c r="F45" s="153">
        <f t="shared" si="0"/>
        <v>-6.5699999999999994</v>
      </c>
      <c r="G45" s="153">
        <f t="shared" si="1"/>
        <v>-6.08</v>
      </c>
      <c r="H45" s="153">
        <f t="shared" si="4"/>
        <v>-5.0999999999999996</v>
      </c>
      <c r="I45" s="153">
        <f t="shared" si="2"/>
        <v>-4.1199999999999992</v>
      </c>
      <c r="J45" s="165">
        <f t="shared" si="3"/>
        <v>-3.63</v>
      </c>
      <c r="K45" s="137"/>
      <c r="L45" s="137"/>
      <c r="R45" s="144"/>
    </row>
    <row r="46" spans="1:19" s="175" customFormat="1" ht="15" customHeight="1" x14ac:dyDescent="0.2">
      <c r="A46" s="185"/>
      <c r="B46" s="186"/>
      <c r="C46" s="160">
        <v>36</v>
      </c>
      <c r="D46" s="198"/>
      <c r="E46" s="189"/>
      <c r="F46" s="153">
        <f t="shared" si="0"/>
        <v>-6.5699999999999994</v>
      </c>
      <c r="G46" s="153">
        <f t="shared" si="1"/>
        <v>-6.08</v>
      </c>
      <c r="H46" s="153">
        <f t="shared" si="4"/>
        <v>-5.0999999999999996</v>
      </c>
      <c r="I46" s="153">
        <f t="shared" si="2"/>
        <v>-4.1199999999999992</v>
      </c>
      <c r="J46" s="165">
        <f t="shared" si="3"/>
        <v>-3.63</v>
      </c>
      <c r="K46" s="137"/>
      <c r="L46" s="137"/>
    </row>
    <row r="47" spans="1:19" s="175" customFormat="1" ht="15" customHeight="1" x14ac:dyDescent="0.2">
      <c r="A47" s="185"/>
      <c r="B47" s="186"/>
      <c r="C47" s="160">
        <v>37</v>
      </c>
      <c r="D47" s="198"/>
      <c r="E47" s="189"/>
      <c r="F47" s="153">
        <f t="shared" si="0"/>
        <v>-6.5699999999999994</v>
      </c>
      <c r="G47" s="153">
        <f t="shared" si="1"/>
        <v>-6.08</v>
      </c>
      <c r="H47" s="153">
        <f t="shared" si="4"/>
        <v>-5.0999999999999996</v>
      </c>
      <c r="I47" s="153">
        <f t="shared" si="2"/>
        <v>-4.1199999999999992</v>
      </c>
      <c r="J47" s="165">
        <f t="shared" si="3"/>
        <v>-3.63</v>
      </c>
      <c r="K47" s="137"/>
      <c r="L47" s="137"/>
    </row>
    <row r="48" spans="1:19" s="175" customFormat="1" ht="15" customHeight="1" x14ac:dyDescent="0.2">
      <c r="A48" s="185"/>
      <c r="B48" s="186"/>
      <c r="C48" s="160">
        <v>38</v>
      </c>
      <c r="D48" s="198"/>
      <c r="E48" s="189"/>
      <c r="F48" s="153">
        <f t="shared" si="0"/>
        <v>-6.5699999999999994</v>
      </c>
      <c r="G48" s="153">
        <f t="shared" si="1"/>
        <v>-6.08</v>
      </c>
      <c r="H48" s="153">
        <f t="shared" si="4"/>
        <v>-5.0999999999999996</v>
      </c>
      <c r="I48" s="153">
        <f t="shared" si="2"/>
        <v>-4.1199999999999992</v>
      </c>
      <c r="J48" s="165">
        <f t="shared" si="3"/>
        <v>-3.63</v>
      </c>
      <c r="K48" s="137"/>
      <c r="L48" s="137"/>
    </row>
    <row r="49" spans="1:12" s="175" customFormat="1" ht="15" customHeight="1" x14ac:dyDescent="0.2">
      <c r="A49" s="185"/>
      <c r="B49" s="186"/>
      <c r="C49" s="160">
        <v>39</v>
      </c>
      <c r="D49" s="198"/>
      <c r="E49" s="189"/>
      <c r="F49" s="153">
        <f t="shared" si="0"/>
        <v>-6.5699999999999994</v>
      </c>
      <c r="G49" s="153">
        <f t="shared" si="1"/>
        <v>-6.08</v>
      </c>
      <c r="H49" s="153">
        <f t="shared" si="4"/>
        <v>-5.0999999999999996</v>
      </c>
      <c r="I49" s="153">
        <f t="shared" si="2"/>
        <v>-4.1199999999999992</v>
      </c>
      <c r="J49" s="165">
        <f t="shared" si="3"/>
        <v>-3.63</v>
      </c>
      <c r="K49" s="137"/>
      <c r="L49" s="137"/>
    </row>
    <row r="50" spans="1:12" s="175" customFormat="1" ht="15" customHeight="1" thickBot="1" x14ac:dyDescent="0.25">
      <c r="A50" s="187"/>
      <c r="B50" s="188"/>
      <c r="C50" s="161">
        <v>40</v>
      </c>
      <c r="D50" s="199"/>
      <c r="E50" s="190"/>
      <c r="F50" s="157">
        <f t="shared" si="0"/>
        <v>-6.5699999999999994</v>
      </c>
      <c r="G50" s="157">
        <f t="shared" si="1"/>
        <v>-6.08</v>
      </c>
      <c r="H50" s="157">
        <f>H49</f>
        <v>-5.0999999999999996</v>
      </c>
      <c r="I50" s="157">
        <f t="shared" si="2"/>
        <v>-4.1199999999999992</v>
      </c>
      <c r="J50" s="166">
        <f t="shared" si="3"/>
        <v>-3.63</v>
      </c>
      <c r="K50" s="140"/>
      <c r="L50" s="140"/>
    </row>
    <row r="51" spans="1:12" ht="13.5" thickTop="1" x14ac:dyDescent="0.2">
      <c r="D51" s="178"/>
      <c r="E51" s="179"/>
      <c r="F51" s="179"/>
      <c r="G51" s="179"/>
      <c r="H51" s="179"/>
      <c r="I51" s="179"/>
      <c r="J51" s="179"/>
    </row>
    <row r="52" spans="1:12" x14ac:dyDescent="0.2">
      <c r="D52" s="178"/>
    </row>
    <row r="53" spans="1:12" x14ac:dyDescent="0.2">
      <c r="D53" s="178"/>
    </row>
    <row r="54" spans="1:12" x14ac:dyDescent="0.2">
      <c r="D54" s="178"/>
    </row>
    <row r="55" spans="1:12" x14ac:dyDescent="0.2">
      <c r="D55" s="178"/>
    </row>
    <row r="56" spans="1:12" x14ac:dyDescent="0.2">
      <c r="D56" s="178"/>
    </row>
  </sheetData>
  <sheetProtection algorithmName="SHA-512" hashValue="FKegc6Me8rWuNUCsoB53pDr2sYrwpYuHXH05EvKkKulw2TIR1JQYRVNRnrLXwZ8CzGtpTK8ybN0kC+wa2K/4Kg==" saltValue="i0f3BbtoEVsZSNpuNmO2GQ==" spinCount="100000" sheet="1" objects="1" scenarios="1"/>
  <mergeCells count="5">
    <mergeCell ref="D8:D9"/>
    <mergeCell ref="E8:J8"/>
    <mergeCell ref="A4:B4"/>
    <mergeCell ref="C4:F4"/>
    <mergeCell ref="H4:J4"/>
  </mergeCells>
  <pageMargins left="0.7" right="0.7" top="0.75" bottom="0.75" header="0.3" footer="0.3"/>
  <pageSetup paperSize="9" scale="91" orientation="portrait" r:id="rId1"/>
  <colBreaks count="1" manualBreakCount="1">
    <brk id="12"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2"/>
  <sheetViews>
    <sheetView showGridLines="0" zoomScale="80" zoomScaleNormal="80" workbookViewId="0">
      <selection activeCell="C1" sqref="A1:XFD1048576"/>
    </sheetView>
  </sheetViews>
  <sheetFormatPr defaultColWidth="9.140625" defaultRowHeight="14.25" x14ac:dyDescent="0.2"/>
  <cols>
    <col min="1" max="1" width="11.42578125" style="47" customWidth="1"/>
    <col min="2" max="2" width="13.140625" style="47" customWidth="1"/>
    <col min="3" max="3" width="18.42578125" style="47" customWidth="1"/>
    <col min="4" max="4" width="13.42578125" style="47" customWidth="1"/>
    <col min="5" max="5" width="13.85546875" style="54" customWidth="1"/>
    <col min="6" max="7" width="13.140625" style="54" customWidth="1"/>
    <col min="8" max="8" width="14.5703125" style="54" customWidth="1"/>
    <col min="9" max="9" width="13.140625" style="54" customWidth="1"/>
    <col min="10" max="10" width="11.7109375" style="54" customWidth="1"/>
    <col min="11" max="11" width="9.140625" style="47"/>
    <col min="12" max="12" width="24.85546875" style="47" customWidth="1"/>
    <col min="13" max="13" width="15.85546875" style="47" customWidth="1"/>
    <col min="14" max="14" width="15.28515625" style="47" customWidth="1"/>
    <col min="15" max="16" width="9.140625" style="47"/>
    <col min="17" max="17" width="10.42578125" style="47" customWidth="1"/>
    <col min="18" max="19" width="9.140625" style="47"/>
    <col min="20" max="20" width="11.140625" style="47" customWidth="1"/>
    <col min="21" max="21" width="11.85546875" style="47" customWidth="1"/>
    <col min="22" max="16384" width="9.140625" style="47"/>
  </cols>
  <sheetData>
    <row r="1" spans="1:21" x14ac:dyDescent="0.2">
      <c r="A1" s="73" t="str">
        <f>'1 PANEL DATA DOUBLE SAMPLES'!A1</f>
        <v>QUALITY CONTROL OF THE PANEL (COI/T.20/Doc.Nº17)</v>
      </c>
      <c r="J1" s="76" t="str">
        <f>A1</f>
        <v>QUALITY CONTROL OF THE PANEL (COI/T.20/Doc.Nº17)</v>
      </c>
    </row>
    <row r="2" spans="1:21" ht="15" x14ac:dyDescent="0.2">
      <c r="A2" s="2" t="s">
        <v>69</v>
      </c>
      <c r="B2" s="45"/>
      <c r="C2" s="45"/>
      <c r="D2" s="45"/>
      <c r="E2" s="45"/>
      <c r="F2" s="45"/>
      <c r="G2" s="45"/>
      <c r="H2" s="45"/>
      <c r="I2" s="45"/>
      <c r="J2" s="76" t="str">
        <f t="shared" ref="J2:J3" si="0">A2</f>
        <v xml:space="preserve">PRECISION NUMBER OF THE PANEL CALCULATED BY USING DUPLICATE ANALYSIS </v>
      </c>
      <c r="K2" s="46"/>
      <c r="L2" s="46"/>
      <c r="M2" s="46"/>
      <c r="N2" s="46"/>
      <c r="O2" s="46"/>
      <c r="P2" s="46"/>
      <c r="Q2" s="46"/>
      <c r="R2" s="45"/>
      <c r="S2" s="45"/>
      <c r="T2" s="45"/>
      <c r="U2" s="45"/>
    </row>
    <row r="3" spans="1:21" ht="15" x14ac:dyDescent="0.25">
      <c r="A3" s="60" t="s">
        <v>70</v>
      </c>
      <c r="B3" s="48"/>
      <c r="C3" s="48"/>
      <c r="D3" s="48"/>
      <c r="E3" s="34"/>
      <c r="F3" s="34"/>
      <c r="G3" s="34"/>
      <c r="H3" s="34"/>
      <c r="I3" s="34"/>
      <c r="J3" s="76" t="str">
        <f t="shared" si="0"/>
        <v>CHARTS OF PRECISION NUMBER</v>
      </c>
      <c r="K3" s="46"/>
      <c r="L3" s="46"/>
      <c r="M3" s="46"/>
      <c r="N3" s="46"/>
      <c r="O3" s="46"/>
      <c r="P3" s="46"/>
      <c r="Q3" s="46"/>
      <c r="R3" s="45"/>
      <c r="S3" s="45"/>
      <c r="T3" s="45"/>
      <c r="U3" s="45"/>
    </row>
    <row r="4" spans="1:21" x14ac:dyDescent="0.2">
      <c r="A4" s="45"/>
      <c r="B4" s="49"/>
      <c r="C4" s="45"/>
      <c r="D4" s="45"/>
      <c r="E4" s="34"/>
      <c r="F4" s="34"/>
      <c r="G4" s="34"/>
      <c r="H4" s="34"/>
      <c r="I4" s="34"/>
      <c r="J4" s="45"/>
      <c r="K4" s="46"/>
      <c r="L4" s="46"/>
      <c r="M4" s="46"/>
      <c r="N4" s="46"/>
      <c r="O4" s="46"/>
      <c r="P4" s="46"/>
      <c r="Q4" s="46"/>
      <c r="R4" s="45"/>
      <c r="S4" s="45"/>
      <c r="T4" s="45"/>
      <c r="U4" s="45"/>
    </row>
    <row r="5" spans="1:21" ht="15" customHeight="1" thickBot="1" x14ac:dyDescent="0.25">
      <c r="A5" s="45"/>
      <c r="B5" s="49"/>
      <c r="C5" s="45"/>
      <c r="D5" s="45"/>
      <c r="E5" s="34"/>
      <c r="F5" s="34"/>
      <c r="G5" s="34"/>
      <c r="H5" s="34"/>
      <c r="I5" s="34"/>
      <c r="J5" s="45"/>
      <c r="K5" s="46"/>
      <c r="L5" s="46"/>
      <c r="M5" s="46"/>
      <c r="N5" s="46"/>
      <c r="O5" s="46"/>
      <c r="P5" s="46"/>
      <c r="Q5" s="46"/>
      <c r="R5" s="45"/>
      <c r="S5" s="45"/>
      <c r="T5" s="45"/>
      <c r="U5" s="45"/>
    </row>
    <row r="6" spans="1:21" ht="26.25" customHeight="1" thickTop="1" thickBot="1" x14ac:dyDescent="0.25">
      <c r="A6" s="244" t="s">
        <v>34</v>
      </c>
      <c r="B6" s="276"/>
      <c r="C6" s="303" t="str">
        <f>'1 PANEL DATA DOUBLE SAMPLES'!C8:E8</f>
        <v>XXXX</v>
      </c>
      <c r="D6" s="304"/>
      <c r="E6" s="305"/>
      <c r="F6" s="61"/>
      <c r="G6" s="61"/>
      <c r="H6" s="61"/>
      <c r="I6" s="61"/>
      <c r="J6" s="244" t="s">
        <v>34</v>
      </c>
      <c r="K6" s="276"/>
      <c r="L6" s="303" t="str">
        <f>C6</f>
        <v>XXXX</v>
      </c>
      <c r="M6" s="304"/>
      <c r="N6" s="305"/>
      <c r="Q6" s="45"/>
      <c r="R6" s="45"/>
      <c r="S6" s="45"/>
      <c r="T6" s="45"/>
      <c r="U6" s="45"/>
    </row>
    <row r="7" spans="1:21" ht="16.5" thickTop="1" thickBot="1" x14ac:dyDescent="0.25">
      <c r="A7" s="45"/>
      <c r="B7" s="45"/>
      <c r="C7" s="45"/>
      <c r="D7" s="45"/>
      <c r="E7" s="61"/>
      <c r="F7" s="61"/>
      <c r="G7" s="61"/>
      <c r="H7" s="61"/>
      <c r="I7" s="61"/>
      <c r="J7" s="46"/>
      <c r="K7" s="42"/>
      <c r="L7" s="45"/>
      <c r="M7" s="45"/>
      <c r="N7" s="45"/>
      <c r="O7" s="45"/>
      <c r="P7" s="45"/>
      <c r="Q7" s="45"/>
      <c r="R7" s="45"/>
      <c r="S7" s="45"/>
      <c r="T7" s="45"/>
      <c r="U7" s="45"/>
    </row>
    <row r="8" spans="1:21" ht="19.5" thickTop="1" thickBot="1" x14ac:dyDescent="0.25">
      <c r="A8" s="25" t="s">
        <v>61</v>
      </c>
      <c r="B8" s="45"/>
      <c r="C8" s="45"/>
      <c r="D8" s="45"/>
      <c r="E8" s="66"/>
      <c r="F8" s="66"/>
      <c r="G8" s="66"/>
      <c r="H8" s="66"/>
      <c r="I8" s="66"/>
      <c r="J8" s="46"/>
      <c r="K8" s="301" t="s">
        <v>46</v>
      </c>
      <c r="L8" s="302"/>
      <c r="M8" s="302"/>
      <c r="N8" s="302"/>
      <c r="O8" s="299" t="s">
        <v>45</v>
      </c>
      <c r="P8" s="300"/>
      <c r="Q8" s="45"/>
      <c r="R8" s="45"/>
      <c r="S8" s="45"/>
      <c r="T8" s="45"/>
      <c r="U8" s="45"/>
    </row>
    <row r="9" spans="1:21" ht="15.75" thickTop="1" x14ac:dyDescent="0.25">
      <c r="A9" s="45"/>
      <c r="B9" s="45"/>
      <c r="C9" s="45"/>
      <c r="D9" s="45"/>
      <c r="E9" s="50"/>
      <c r="F9" s="51"/>
      <c r="G9" s="51"/>
      <c r="H9" s="51"/>
      <c r="I9" s="51"/>
      <c r="J9" s="52"/>
      <c r="K9" s="45"/>
      <c r="L9" s="45"/>
      <c r="M9" s="45"/>
      <c r="N9" s="45"/>
      <c r="O9" s="45"/>
      <c r="P9" s="45"/>
      <c r="Q9" s="45"/>
      <c r="R9" s="45"/>
      <c r="S9" s="45"/>
      <c r="T9" s="45"/>
      <c r="U9" s="45"/>
    </row>
    <row r="10" spans="1:21" ht="30.75" customHeight="1" x14ac:dyDescent="0.2">
      <c r="A10" s="55" t="s">
        <v>5</v>
      </c>
      <c r="B10" s="56" t="s">
        <v>6</v>
      </c>
      <c r="C10" s="56" t="s">
        <v>7</v>
      </c>
      <c r="D10" s="55" t="s">
        <v>8</v>
      </c>
      <c r="E10" s="57" t="s">
        <v>48</v>
      </c>
      <c r="F10" s="57" t="s">
        <v>49</v>
      </c>
      <c r="G10" s="56" t="s">
        <v>60</v>
      </c>
      <c r="H10" s="69" t="s">
        <v>12</v>
      </c>
      <c r="I10" s="68" t="s">
        <v>13</v>
      </c>
      <c r="J10" s="46"/>
      <c r="K10" s="45"/>
      <c r="L10" s="45"/>
      <c r="M10" s="45"/>
      <c r="N10" s="45"/>
      <c r="O10" s="45"/>
      <c r="P10" s="45"/>
      <c r="Q10" s="45"/>
      <c r="R10" s="45"/>
      <c r="S10" s="45"/>
      <c r="T10" s="64" t="s">
        <v>10</v>
      </c>
      <c r="U10" s="64" t="s">
        <v>11</v>
      </c>
    </row>
    <row r="11" spans="1:21" ht="15" customHeight="1" x14ac:dyDescent="0.2">
      <c r="A11" s="87">
        <f>'1 PANEL DATA DOUBLE SAMPLES'!A17</f>
        <v>1</v>
      </c>
      <c r="B11" s="88">
        <f>IF('1 PANEL DATA DOUBLE SAMPLES'!B17="","",'1 PANEL DATA DOUBLE SAMPLES'!B17)</f>
        <v>43634</v>
      </c>
      <c r="C11" s="120" t="str">
        <f>IF('1 PANEL DATA DOUBLE SAMPLES'!C17="","",'1 PANEL DATA DOUBLE SAMPLES'!C17)</f>
        <v>SE-691=SE-692</v>
      </c>
      <c r="D11" s="87" t="str">
        <f>IF('1 PANEL DATA DOUBLE SAMPLES'!D17="","",'1 PANEL DATA DOUBLE SAMPLES'!D17)</f>
        <v>EVOO</v>
      </c>
      <c r="E11" s="58">
        <f>IF('1 PANEL DATA DOUBLE SAMPLES'!U17="","",'1 PANEL DATA DOUBLE SAMPLES'!U17)</f>
        <v>3.9999999999999716E-2</v>
      </c>
      <c r="F11" s="89" t="str">
        <f>IF('1 PANEL DATA DOUBLE SAMPLES'!Z17="","",'1 PANEL DATA DOUBLE SAMPLES'!Z17)</f>
        <v/>
      </c>
      <c r="G11" s="121" t="str">
        <f>IF('1 PANEL DATA DOUBLE SAMPLES'!X17="","",'1 PANEL DATA DOUBLE SAMPLES'!X17)</f>
        <v/>
      </c>
      <c r="H11" s="67"/>
      <c r="I11" s="67"/>
      <c r="J11" s="45"/>
      <c r="K11" s="45"/>
      <c r="L11" s="45"/>
      <c r="M11" s="45"/>
      <c r="N11" s="45"/>
      <c r="O11" s="45"/>
      <c r="P11" s="45"/>
      <c r="Q11" s="45"/>
      <c r="R11" s="45"/>
      <c r="S11" s="45"/>
      <c r="T11" s="58">
        <v>1</v>
      </c>
      <c r="U11" s="59">
        <v>2</v>
      </c>
    </row>
    <row r="12" spans="1:21" ht="15" customHeight="1" x14ac:dyDescent="0.2">
      <c r="A12" s="87">
        <f>'1 PANEL DATA DOUBLE SAMPLES'!A18</f>
        <v>2</v>
      </c>
      <c r="B12" s="88">
        <f>IF('1 PANEL DATA DOUBLE SAMPLES'!B18="","",'1 PANEL DATA DOUBLE SAMPLES'!B18)</f>
        <v>43640</v>
      </c>
      <c r="C12" s="120" t="str">
        <f>IF('1 PANEL DATA DOUBLE SAMPLES'!C18="","",'1 PANEL DATA DOUBLE SAMPLES'!C18)</f>
        <v>SE-913=SE-915</v>
      </c>
      <c r="D12" s="87" t="str">
        <f>IF('1 PANEL DATA DOUBLE SAMPLES'!D18="","",'1 PANEL DATA DOUBLE SAMPLES'!D18)</f>
        <v>EVOO</v>
      </c>
      <c r="E12" s="58">
        <f>IF('1 PANEL DATA DOUBLE SAMPLES'!U18="","",'1 PANEL DATA DOUBLE SAMPLES'!U18)</f>
        <v>4.000000000000007E-2</v>
      </c>
      <c r="F12" s="89" t="str">
        <f>IF('1 PANEL DATA DOUBLE SAMPLES'!Z18="","",'1 PANEL DATA DOUBLE SAMPLES'!Z18)</f>
        <v/>
      </c>
      <c r="G12" s="121" t="str">
        <f>IF('1 PANEL DATA DOUBLE SAMPLES'!X18="","",'1 PANEL DATA DOUBLE SAMPLES'!X18)</f>
        <v/>
      </c>
      <c r="H12" s="67"/>
      <c r="I12" s="67"/>
      <c r="J12" s="45"/>
      <c r="K12" s="45"/>
      <c r="L12" s="45"/>
      <c r="M12" s="45"/>
      <c r="N12" s="45"/>
      <c r="O12" s="45"/>
      <c r="P12" s="45"/>
      <c r="Q12" s="45"/>
      <c r="R12" s="45"/>
      <c r="S12" s="45"/>
      <c r="T12" s="58">
        <f>T11</f>
        <v>1</v>
      </c>
      <c r="U12" s="59">
        <f>U11</f>
        <v>2</v>
      </c>
    </row>
    <row r="13" spans="1:21" ht="15" customHeight="1" x14ac:dyDescent="0.2">
      <c r="A13" s="87">
        <f>'1 PANEL DATA DOUBLE SAMPLES'!A19</f>
        <v>3</v>
      </c>
      <c r="B13" s="88">
        <f>IF('1 PANEL DATA DOUBLE SAMPLES'!B19="","",'1 PANEL DATA DOUBLE SAMPLES'!B19)</f>
        <v>43652</v>
      </c>
      <c r="C13" s="120" t="str">
        <f>IF('1 PANEL DATA DOUBLE SAMPLES'!C19="","",'1 PANEL DATA DOUBLE SAMPLES'!C19)</f>
        <v>SE-911=ZE9</v>
      </c>
      <c r="D13" s="87" t="str">
        <f>IF('1 PANEL DATA DOUBLE SAMPLES'!D19="","",'1 PANEL DATA DOUBLE SAMPLES'!D19)</f>
        <v>LOO</v>
      </c>
      <c r="E13" s="58" t="str">
        <f>IF('1 PANEL DATA DOUBLE SAMPLES'!U19="","",'1 PANEL DATA DOUBLE SAMPLES'!U19)</f>
        <v/>
      </c>
      <c r="F13" s="89">
        <f>IF('1 PANEL DATA DOUBLE SAMPLES'!Z19="","",'1 PANEL DATA DOUBLE SAMPLES'!Z19)</f>
        <v>0.15999999999999992</v>
      </c>
      <c r="G13" s="121" t="str">
        <f>IF('1 PANEL DATA DOUBLE SAMPLES'!X19="","",'1 PANEL DATA DOUBLE SAMPLES'!X19)</f>
        <v>MUSTY</v>
      </c>
      <c r="H13" s="67"/>
      <c r="I13" s="67"/>
      <c r="J13" s="45"/>
      <c r="K13" s="45"/>
      <c r="L13" s="45"/>
      <c r="M13" s="45"/>
      <c r="N13" s="45"/>
      <c r="O13" s="45"/>
      <c r="P13" s="45"/>
      <c r="Q13" s="45"/>
      <c r="R13" s="45"/>
      <c r="S13" s="45"/>
      <c r="T13" s="58">
        <f>T11</f>
        <v>1</v>
      </c>
      <c r="U13" s="59">
        <f t="shared" ref="U13:U52" si="1">U12</f>
        <v>2</v>
      </c>
    </row>
    <row r="14" spans="1:21" ht="15" customHeight="1" x14ac:dyDescent="0.2">
      <c r="A14" s="87">
        <f>'1 PANEL DATA DOUBLE SAMPLES'!A20</f>
        <v>4</v>
      </c>
      <c r="B14" s="88">
        <f>IF('1 PANEL DATA DOUBLE SAMPLES'!B20="","",'1 PANEL DATA DOUBLE SAMPLES'!B20)</f>
        <v>43718</v>
      </c>
      <c r="C14" s="120" t="str">
        <f>IF('1 PANEL DATA DOUBLE SAMPLES'!C20="","",'1 PANEL DATA DOUBLE SAMPLES'!C20)</f>
        <v>SE-964=AX8</v>
      </c>
      <c r="D14" s="87" t="str">
        <f>IF('1 PANEL DATA DOUBLE SAMPLES'!D20="","",'1 PANEL DATA DOUBLE SAMPLES'!D20)</f>
        <v>VOO</v>
      </c>
      <c r="E14" s="58">
        <f>IF('1 PANEL DATA DOUBLE SAMPLES'!U20="","",'1 PANEL DATA DOUBLE SAMPLES'!U20)</f>
        <v>1.0000000000000018E-2</v>
      </c>
      <c r="F14" s="89">
        <f>IF('1 PANEL DATA DOUBLE SAMPLES'!Z20="","",'1 PANEL DATA DOUBLE SAMPLES'!Z20)</f>
        <v>3.999999999999998E-2</v>
      </c>
      <c r="G14" s="121" t="str">
        <f>IF('1 PANEL DATA DOUBLE SAMPLES'!X20="","",'1 PANEL DATA DOUBLE SAMPLES'!X20)</f>
        <v>RANCID</v>
      </c>
      <c r="H14" s="67"/>
      <c r="I14" s="67"/>
      <c r="J14" s="45"/>
      <c r="K14" s="45"/>
      <c r="L14" s="45"/>
      <c r="M14" s="45"/>
      <c r="N14" s="45"/>
      <c r="O14" s="45"/>
      <c r="P14" s="45"/>
      <c r="Q14" s="45"/>
      <c r="R14" s="45"/>
      <c r="S14" s="45"/>
      <c r="T14" s="58">
        <f>T11</f>
        <v>1</v>
      </c>
      <c r="U14" s="59">
        <f t="shared" si="1"/>
        <v>2</v>
      </c>
    </row>
    <row r="15" spans="1:21" ht="15" customHeight="1" x14ac:dyDescent="0.2">
      <c r="A15" s="87">
        <f>'1 PANEL DATA DOUBLE SAMPLES'!A21</f>
        <v>5</v>
      </c>
      <c r="B15" s="88">
        <f>IF('1 PANEL DATA DOUBLE SAMPLES'!B21="","",'1 PANEL DATA DOUBLE SAMPLES'!B21)</f>
        <v>43724</v>
      </c>
      <c r="C15" s="120" t="str">
        <f>IF('1 PANEL DATA DOUBLE SAMPLES'!C21="","",'1 PANEL DATA DOUBLE SAMPLES'!C21)</f>
        <v>SE-979=TE7</v>
      </c>
      <c r="D15" s="87" t="str">
        <f>IF('1 PANEL DATA DOUBLE SAMPLES'!D21="","",'1 PANEL DATA DOUBLE SAMPLES'!D21)</f>
        <v>VOO</v>
      </c>
      <c r="E15" s="58">
        <f>IF('1 PANEL DATA DOUBLE SAMPLES'!U21="","",'1 PANEL DATA DOUBLE SAMPLES'!U21)</f>
        <v>4.000000000000007E-2</v>
      </c>
      <c r="F15" s="89">
        <f>IF('1 PANEL DATA DOUBLE SAMPLES'!Z21="","",'1 PANEL DATA DOUBLE SAMPLES'!Z21)</f>
        <v>3.999999999999998E-2</v>
      </c>
      <c r="G15" s="121" t="str">
        <f>IF('1 PANEL DATA DOUBLE SAMPLES'!X21="","",'1 PANEL DATA DOUBLE SAMPLES'!X21)</f>
        <v>MUDDY</v>
      </c>
      <c r="H15" s="67"/>
      <c r="I15" s="67"/>
      <c r="J15" s="45"/>
      <c r="K15" s="45"/>
      <c r="L15" s="45"/>
      <c r="M15" s="45"/>
      <c r="N15" s="45"/>
      <c r="O15" s="45"/>
      <c r="P15" s="45"/>
      <c r="Q15" s="45"/>
      <c r="R15" s="45"/>
      <c r="S15" s="45"/>
      <c r="T15" s="58">
        <f>T11</f>
        <v>1</v>
      </c>
      <c r="U15" s="59">
        <f t="shared" si="1"/>
        <v>2</v>
      </c>
    </row>
    <row r="16" spans="1:21" ht="15" customHeight="1" x14ac:dyDescent="0.2">
      <c r="A16" s="87">
        <f>'1 PANEL DATA DOUBLE SAMPLES'!A22</f>
        <v>6</v>
      </c>
      <c r="B16" s="88">
        <f>IF('1 PANEL DATA DOUBLE SAMPLES'!B22="","",'1 PANEL DATA DOUBLE SAMPLES'!B22)</f>
        <v>43735</v>
      </c>
      <c r="C16" s="120" t="str">
        <f>IF('1 PANEL DATA DOUBLE SAMPLES'!C22="","",'1 PANEL DATA DOUBLE SAMPLES'!C22)</f>
        <v>SE-989=KE2</v>
      </c>
      <c r="D16" s="87" t="str">
        <f>IF('1 PANEL DATA DOUBLE SAMPLES'!D22="","",'1 PANEL DATA DOUBLE SAMPLES'!D22)</f>
        <v>VOO</v>
      </c>
      <c r="E16" s="58">
        <f>IF('1 PANEL DATA DOUBLE SAMPLES'!U22="","",'1 PANEL DATA DOUBLE SAMPLES'!U22)</f>
        <v>4.000000000000007E-2</v>
      </c>
      <c r="F16" s="89">
        <f>IF('1 PANEL DATA DOUBLE SAMPLES'!Z22="","",'1 PANEL DATA DOUBLE SAMPLES'!Z22)</f>
        <v>3.9999999999999897E-2</v>
      </c>
      <c r="G16" s="121" t="str">
        <f>IF('1 PANEL DATA DOUBLE SAMPLES'!X22="","",'1 PANEL DATA DOUBLE SAMPLES'!X22)</f>
        <v>RANCID</v>
      </c>
      <c r="H16" s="67"/>
      <c r="I16" s="67"/>
      <c r="J16" s="45"/>
      <c r="K16" s="45"/>
      <c r="L16" s="45"/>
      <c r="M16" s="45"/>
      <c r="N16" s="45"/>
      <c r="O16" s="45"/>
      <c r="P16" s="45"/>
      <c r="Q16" s="45"/>
      <c r="R16" s="45"/>
      <c r="S16" s="45"/>
      <c r="T16" s="58">
        <f>T11</f>
        <v>1</v>
      </c>
      <c r="U16" s="59">
        <f t="shared" si="1"/>
        <v>2</v>
      </c>
    </row>
    <row r="17" spans="1:21" ht="15" customHeight="1" x14ac:dyDescent="0.2">
      <c r="A17" s="87">
        <f>'1 PANEL DATA DOUBLE SAMPLES'!A23</f>
        <v>7</v>
      </c>
      <c r="B17" s="88" t="str">
        <f>IF('1 PANEL DATA DOUBLE SAMPLES'!B23="","",'1 PANEL DATA DOUBLE SAMPLES'!B23)</f>
        <v>23/2/20</v>
      </c>
      <c r="C17" s="120" t="str">
        <f>IF('1 PANEL DATA DOUBLE SAMPLES'!C23="","",'1 PANEL DATA DOUBLE SAMPLES'!C23)</f>
        <v>SE-51=ZH5</v>
      </c>
      <c r="D17" s="87" t="str">
        <f>IF('1 PANEL DATA DOUBLE SAMPLES'!D23="","",'1 PANEL DATA DOUBLE SAMPLES'!D23)</f>
        <v>VOO</v>
      </c>
      <c r="E17" s="58">
        <f>IF('1 PANEL DATA DOUBLE SAMPLES'!U23="","",'1 PANEL DATA DOUBLE SAMPLES'!U23)</f>
        <v>4.000000000000007E-2</v>
      </c>
      <c r="F17" s="89">
        <f>IF('1 PANEL DATA DOUBLE SAMPLES'!Z23="","",'1 PANEL DATA DOUBLE SAMPLES'!Z23)</f>
        <v>9.9999999999999742E-3</v>
      </c>
      <c r="G17" s="121" t="str">
        <f>IF('1 PANEL DATA DOUBLE SAMPLES'!X23="","",'1 PANEL DATA DOUBLE SAMPLES'!X23)</f>
        <v>MUDDY</v>
      </c>
      <c r="H17" s="67"/>
      <c r="I17" s="67"/>
      <c r="J17" s="45"/>
      <c r="K17" s="45"/>
      <c r="L17" s="45"/>
      <c r="M17" s="45"/>
      <c r="N17" s="45"/>
      <c r="O17" s="45"/>
      <c r="P17" s="45"/>
      <c r="Q17" s="45"/>
      <c r="R17" s="45"/>
      <c r="S17" s="45"/>
      <c r="T17" s="58">
        <f>T11</f>
        <v>1</v>
      </c>
      <c r="U17" s="59">
        <f t="shared" si="1"/>
        <v>2</v>
      </c>
    </row>
    <row r="18" spans="1:21" ht="15" customHeight="1" x14ac:dyDescent="0.2">
      <c r="A18" s="87">
        <f>'1 PANEL DATA DOUBLE SAMPLES'!A24</f>
        <v>8</v>
      </c>
      <c r="B18" s="88" t="str">
        <f>IF('1 PANEL DATA DOUBLE SAMPLES'!B24="","",'1 PANEL DATA DOUBLE SAMPLES'!B24)</f>
        <v>30/2/20</v>
      </c>
      <c r="C18" s="120" t="str">
        <f>IF('1 PANEL DATA DOUBLE SAMPLES'!C24="","",'1 PANEL DATA DOUBLE SAMPLES'!C24)</f>
        <v>SE-82=AB7</v>
      </c>
      <c r="D18" s="87" t="str">
        <f>IF('1 PANEL DATA DOUBLE SAMPLES'!D24="","",'1 PANEL DATA DOUBLE SAMPLES'!D24)</f>
        <v>VOO</v>
      </c>
      <c r="E18" s="58">
        <f>IF('1 PANEL DATA DOUBLE SAMPLES'!U24="","",'1 PANEL DATA DOUBLE SAMPLES'!U24)</f>
        <v>3.9999999999999897E-2</v>
      </c>
      <c r="F18" s="89">
        <f>IF('1 PANEL DATA DOUBLE SAMPLES'!Z24="","",'1 PANEL DATA DOUBLE SAMPLES'!Z24)</f>
        <v>3.9999999999999897E-2</v>
      </c>
      <c r="G18" s="121" t="str">
        <f>IF('1 PANEL DATA DOUBLE SAMPLES'!X24="","",'1 PANEL DATA DOUBLE SAMPLES'!X24)</f>
        <v>RANCID</v>
      </c>
      <c r="H18" s="67"/>
      <c r="I18" s="67"/>
      <c r="J18" s="45"/>
      <c r="K18" s="45"/>
      <c r="L18" s="45"/>
      <c r="M18" s="45"/>
      <c r="N18" s="45"/>
      <c r="O18" s="45"/>
      <c r="P18" s="45"/>
      <c r="Q18" s="45"/>
      <c r="R18" s="45"/>
      <c r="S18" s="45"/>
      <c r="T18" s="58">
        <f>T11</f>
        <v>1</v>
      </c>
      <c r="U18" s="59">
        <f t="shared" si="1"/>
        <v>2</v>
      </c>
    </row>
    <row r="19" spans="1:21" ht="15" customHeight="1" x14ac:dyDescent="0.2">
      <c r="A19" s="87">
        <f>'1 PANEL DATA DOUBLE SAMPLES'!A25</f>
        <v>9</v>
      </c>
      <c r="B19" s="88" t="str">
        <f>IF('1 PANEL DATA DOUBLE SAMPLES'!B25="","",'1 PANEL DATA DOUBLE SAMPLES'!B25)</f>
        <v/>
      </c>
      <c r="C19" s="120" t="str">
        <f>IF('1 PANEL DATA DOUBLE SAMPLES'!C25="","",'1 PANEL DATA DOUBLE SAMPLES'!C25)</f>
        <v/>
      </c>
      <c r="D19" s="87" t="str">
        <f>IF('1 PANEL DATA DOUBLE SAMPLES'!D25="","",'1 PANEL DATA DOUBLE SAMPLES'!D25)</f>
        <v/>
      </c>
      <c r="E19" s="58" t="str">
        <f>IF('1 PANEL DATA DOUBLE SAMPLES'!U25="","",'1 PANEL DATA DOUBLE SAMPLES'!U25)</f>
        <v/>
      </c>
      <c r="F19" s="89" t="str">
        <f>IF('1 PANEL DATA DOUBLE SAMPLES'!Z25="","",'1 PANEL DATA DOUBLE SAMPLES'!Z25)</f>
        <v/>
      </c>
      <c r="G19" s="121" t="str">
        <f>IF('1 PANEL DATA DOUBLE SAMPLES'!X25="","",'1 PANEL DATA DOUBLE SAMPLES'!X25)</f>
        <v/>
      </c>
      <c r="H19" s="67"/>
      <c r="I19" s="67"/>
      <c r="J19" s="45"/>
      <c r="K19" s="45"/>
      <c r="L19" s="45"/>
      <c r="M19" s="45"/>
      <c r="N19" s="45"/>
      <c r="O19" s="45"/>
      <c r="P19" s="45"/>
      <c r="Q19" s="45"/>
      <c r="R19" s="45"/>
      <c r="S19" s="45"/>
      <c r="T19" s="58">
        <f>T11</f>
        <v>1</v>
      </c>
      <c r="U19" s="59">
        <f t="shared" si="1"/>
        <v>2</v>
      </c>
    </row>
    <row r="20" spans="1:21" ht="15" customHeight="1" x14ac:dyDescent="0.2">
      <c r="A20" s="87">
        <f>'1 PANEL DATA DOUBLE SAMPLES'!A26</f>
        <v>10</v>
      </c>
      <c r="B20" s="88" t="str">
        <f>IF('1 PANEL DATA DOUBLE SAMPLES'!B26="","",'1 PANEL DATA DOUBLE SAMPLES'!B26)</f>
        <v/>
      </c>
      <c r="C20" s="120" t="str">
        <f>IF('1 PANEL DATA DOUBLE SAMPLES'!C26="","",'1 PANEL DATA DOUBLE SAMPLES'!C26)</f>
        <v/>
      </c>
      <c r="D20" s="87" t="str">
        <f>IF('1 PANEL DATA DOUBLE SAMPLES'!D26="","",'1 PANEL DATA DOUBLE SAMPLES'!D26)</f>
        <v/>
      </c>
      <c r="E20" s="58" t="str">
        <f>IF('1 PANEL DATA DOUBLE SAMPLES'!U26="","",'1 PANEL DATA DOUBLE SAMPLES'!U26)</f>
        <v/>
      </c>
      <c r="F20" s="89" t="str">
        <f>IF('1 PANEL DATA DOUBLE SAMPLES'!Z26="","",'1 PANEL DATA DOUBLE SAMPLES'!Z26)</f>
        <v/>
      </c>
      <c r="G20" s="121" t="str">
        <f>IF('1 PANEL DATA DOUBLE SAMPLES'!X26="","",'1 PANEL DATA DOUBLE SAMPLES'!X26)</f>
        <v/>
      </c>
      <c r="H20" s="67"/>
      <c r="I20" s="67"/>
      <c r="J20" s="45"/>
      <c r="K20" s="45"/>
      <c r="L20" s="45"/>
      <c r="M20" s="45"/>
      <c r="N20" s="45"/>
      <c r="O20" s="45"/>
      <c r="P20" s="45"/>
      <c r="Q20" s="45"/>
      <c r="R20" s="45"/>
      <c r="S20" s="45"/>
      <c r="T20" s="58">
        <f>T11</f>
        <v>1</v>
      </c>
      <c r="U20" s="59">
        <f t="shared" si="1"/>
        <v>2</v>
      </c>
    </row>
    <row r="21" spans="1:21" ht="15" customHeight="1" x14ac:dyDescent="0.2">
      <c r="A21" s="87">
        <f>'1 PANEL DATA DOUBLE SAMPLES'!A27</f>
        <v>11</v>
      </c>
      <c r="B21" s="88" t="str">
        <f>IF('1 PANEL DATA DOUBLE SAMPLES'!B27="","",'1 PANEL DATA DOUBLE SAMPLES'!B27)</f>
        <v/>
      </c>
      <c r="C21" s="120" t="str">
        <f>IF('1 PANEL DATA DOUBLE SAMPLES'!C27="","",'1 PANEL DATA DOUBLE SAMPLES'!C27)</f>
        <v/>
      </c>
      <c r="D21" s="87" t="str">
        <f>IF('1 PANEL DATA DOUBLE SAMPLES'!D27="","",'1 PANEL DATA DOUBLE SAMPLES'!D27)</f>
        <v/>
      </c>
      <c r="E21" s="58" t="str">
        <f>IF('1 PANEL DATA DOUBLE SAMPLES'!U27="","",'1 PANEL DATA DOUBLE SAMPLES'!U27)</f>
        <v/>
      </c>
      <c r="F21" s="89" t="str">
        <f>IF('1 PANEL DATA DOUBLE SAMPLES'!Z27="","",'1 PANEL DATA DOUBLE SAMPLES'!Z27)</f>
        <v/>
      </c>
      <c r="G21" s="121" t="str">
        <f>IF('1 PANEL DATA DOUBLE SAMPLES'!X27="","",'1 PANEL DATA DOUBLE SAMPLES'!X27)</f>
        <v/>
      </c>
      <c r="H21" s="67"/>
      <c r="I21" s="67"/>
      <c r="J21" s="45"/>
      <c r="K21" s="45"/>
      <c r="L21" s="45"/>
      <c r="M21" s="45"/>
      <c r="N21" s="45"/>
      <c r="O21" s="45"/>
      <c r="P21" s="45"/>
      <c r="Q21" s="45"/>
      <c r="R21" s="45"/>
      <c r="S21" s="45"/>
      <c r="T21" s="58">
        <f>T11</f>
        <v>1</v>
      </c>
      <c r="U21" s="59">
        <f t="shared" si="1"/>
        <v>2</v>
      </c>
    </row>
    <row r="22" spans="1:21" ht="15" customHeight="1" x14ac:dyDescent="0.2">
      <c r="A22" s="87">
        <f>'1 PANEL DATA DOUBLE SAMPLES'!A28</f>
        <v>12</v>
      </c>
      <c r="B22" s="88" t="str">
        <f>IF('1 PANEL DATA DOUBLE SAMPLES'!B28="","",'1 PANEL DATA DOUBLE SAMPLES'!B28)</f>
        <v/>
      </c>
      <c r="C22" s="120" t="str">
        <f>IF('1 PANEL DATA DOUBLE SAMPLES'!C28="","",'1 PANEL DATA DOUBLE SAMPLES'!C28)</f>
        <v/>
      </c>
      <c r="D22" s="87" t="str">
        <f>IF('1 PANEL DATA DOUBLE SAMPLES'!D28="","",'1 PANEL DATA DOUBLE SAMPLES'!D28)</f>
        <v/>
      </c>
      <c r="E22" s="58" t="str">
        <f>IF('1 PANEL DATA DOUBLE SAMPLES'!U28="","",'1 PANEL DATA DOUBLE SAMPLES'!U28)</f>
        <v/>
      </c>
      <c r="F22" s="89" t="str">
        <f>IF('1 PANEL DATA DOUBLE SAMPLES'!Z28="","",'1 PANEL DATA DOUBLE SAMPLES'!Z28)</f>
        <v/>
      </c>
      <c r="G22" s="121" t="str">
        <f>IF('1 PANEL DATA DOUBLE SAMPLES'!X28="","",'1 PANEL DATA DOUBLE SAMPLES'!X28)</f>
        <v/>
      </c>
      <c r="H22" s="67"/>
      <c r="I22" s="67"/>
      <c r="J22" s="45"/>
      <c r="K22" s="45"/>
      <c r="L22" s="45"/>
      <c r="M22" s="45"/>
      <c r="N22" s="45"/>
      <c r="O22" s="45"/>
      <c r="P22" s="45"/>
      <c r="Q22" s="45"/>
      <c r="R22" s="45"/>
      <c r="S22" s="45"/>
      <c r="T22" s="58">
        <f>T11</f>
        <v>1</v>
      </c>
      <c r="U22" s="59">
        <f t="shared" si="1"/>
        <v>2</v>
      </c>
    </row>
    <row r="23" spans="1:21" ht="15" customHeight="1" x14ac:dyDescent="0.2">
      <c r="A23" s="87">
        <f>'1 PANEL DATA DOUBLE SAMPLES'!A29</f>
        <v>13</v>
      </c>
      <c r="B23" s="88" t="str">
        <f>IF('1 PANEL DATA DOUBLE SAMPLES'!B29="","",'1 PANEL DATA DOUBLE SAMPLES'!B29)</f>
        <v/>
      </c>
      <c r="C23" s="120" t="str">
        <f>IF('1 PANEL DATA DOUBLE SAMPLES'!C29="","",'1 PANEL DATA DOUBLE SAMPLES'!C29)</f>
        <v/>
      </c>
      <c r="D23" s="87" t="str">
        <f>IF('1 PANEL DATA DOUBLE SAMPLES'!D29="","",'1 PANEL DATA DOUBLE SAMPLES'!D29)</f>
        <v/>
      </c>
      <c r="E23" s="58" t="str">
        <f>IF('1 PANEL DATA DOUBLE SAMPLES'!U29="","",'1 PANEL DATA DOUBLE SAMPLES'!U29)</f>
        <v/>
      </c>
      <c r="F23" s="89" t="str">
        <f>IF('1 PANEL DATA DOUBLE SAMPLES'!Z29="","",'1 PANEL DATA DOUBLE SAMPLES'!Z29)</f>
        <v/>
      </c>
      <c r="G23" s="121" t="str">
        <f>IF('1 PANEL DATA DOUBLE SAMPLES'!X29="","",'1 PANEL DATA DOUBLE SAMPLES'!X29)</f>
        <v/>
      </c>
      <c r="H23" s="67"/>
      <c r="I23" s="67"/>
      <c r="J23" s="45"/>
      <c r="K23" s="45"/>
      <c r="L23" s="45"/>
      <c r="M23" s="45"/>
      <c r="N23" s="45"/>
      <c r="O23" s="45"/>
      <c r="P23" s="45"/>
      <c r="Q23" s="45"/>
      <c r="R23" s="45"/>
      <c r="S23" s="45"/>
      <c r="T23" s="58">
        <f>T11</f>
        <v>1</v>
      </c>
      <c r="U23" s="59">
        <f t="shared" si="1"/>
        <v>2</v>
      </c>
    </row>
    <row r="24" spans="1:21" ht="15" customHeight="1" x14ac:dyDescent="0.2">
      <c r="A24" s="87">
        <f>'1 PANEL DATA DOUBLE SAMPLES'!A30</f>
        <v>14</v>
      </c>
      <c r="B24" s="88" t="str">
        <f>IF('1 PANEL DATA DOUBLE SAMPLES'!B30="","",'1 PANEL DATA DOUBLE SAMPLES'!B30)</f>
        <v/>
      </c>
      <c r="C24" s="120" t="str">
        <f>IF('1 PANEL DATA DOUBLE SAMPLES'!C30="","",'1 PANEL DATA DOUBLE SAMPLES'!C30)</f>
        <v/>
      </c>
      <c r="D24" s="87" t="str">
        <f>IF('1 PANEL DATA DOUBLE SAMPLES'!D30="","",'1 PANEL DATA DOUBLE SAMPLES'!D30)</f>
        <v/>
      </c>
      <c r="E24" s="58" t="str">
        <f>IF('1 PANEL DATA DOUBLE SAMPLES'!U30="","",'1 PANEL DATA DOUBLE SAMPLES'!U30)</f>
        <v/>
      </c>
      <c r="F24" s="89" t="str">
        <f>IF('1 PANEL DATA DOUBLE SAMPLES'!Z30="","",'1 PANEL DATA DOUBLE SAMPLES'!Z30)</f>
        <v/>
      </c>
      <c r="G24" s="121" t="str">
        <f>IF('1 PANEL DATA DOUBLE SAMPLES'!X30="","",'1 PANEL DATA DOUBLE SAMPLES'!X30)</f>
        <v/>
      </c>
      <c r="H24" s="67"/>
      <c r="I24" s="67"/>
      <c r="J24" s="45"/>
      <c r="K24" s="45"/>
      <c r="L24" s="45"/>
      <c r="M24" s="45"/>
      <c r="N24" s="45"/>
      <c r="O24" s="45"/>
      <c r="P24" s="45"/>
      <c r="Q24" s="45"/>
      <c r="R24" s="45"/>
      <c r="S24" s="45"/>
      <c r="T24" s="58">
        <f>T11</f>
        <v>1</v>
      </c>
      <c r="U24" s="59">
        <f t="shared" si="1"/>
        <v>2</v>
      </c>
    </row>
    <row r="25" spans="1:21" ht="15" customHeight="1" x14ac:dyDescent="0.2">
      <c r="A25" s="87">
        <f>'1 PANEL DATA DOUBLE SAMPLES'!A31</f>
        <v>15</v>
      </c>
      <c r="B25" s="88" t="str">
        <f>IF('1 PANEL DATA DOUBLE SAMPLES'!B31="","",'1 PANEL DATA DOUBLE SAMPLES'!B31)</f>
        <v/>
      </c>
      <c r="C25" s="120" t="str">
        <f>IF('1 PANEL DATA DOUBLE SAMPLES'!C31="","",'1 PANEL DATA DOUBLE SAMPLES'!C31)</f>
        <v/>
      </c>
      <c r="D25" s="87" t="str">
        <f>IF('1 PANEL DATA DOUBLE SAMPLES'!D31="","",'1 PANEL DATA DOUBLE SAMPLES'!D31)</f>
        <v/>
      </c>
      <c r="E25" s="58" t="str">
        <f>IF('1 PANEL DATA DOUBLE SAMPLES'!U31="","",'1 PANEL DATA DOUBLE SAMPLES'!U31)</f>
        <v/>
      </c>
      <c r="F25" s="89" t="str">
        <f>IF('1 PANEL DATA DOUBLE SAMPLES'!Z31="","",'1 PANEL DATA DOUBLE SAMPLES'!Z31)</f>
        <v/>
      </c>
      <c r="G25" s="121" t="str">
        <f>IF('1 PANEL DATA DOUBLE SAMPLES'!X31="","",'1 PANEL DATA DOUBLE SAMPLES'!X31)</f>
        <v/>
      </c>
      <c r="H25" s="67"/>
      <c r="I25" s="67"/>
      <c r="J25" s="45"/>
      <c r="K25" s="45"/>
      <c r="L25" s="45"/>
      <c r="M25" s="45"/>
      <c r="N25" s="45"/>
      <c r="O25" s="45"/>
      <c r="P25" s="45"/>
      <c r="Q25" s="45"/>
      <c r="R25" s="45"/>
      <c r="S25" s="45"/>
      <c r="T25" s="58">
        <f>T11</f>
        <v>1</v>
      </c>
      <c r="U25" s="59">
        <f t="shared" si="1"/>
        <v>2</v>
      </c>
    </row>
    <row r="26" spans="1:21" ht="15" customHeight="1" x14ac:dyDescent="0.2">
      <c r="A26" s="87">
        <f>'1 PANEL DATA DOUBLE SAMPLES'!A32</f>
        <v>16</v>
      </c>
      <c r="B26" s="88" t="str">
        <f>IF('1 PANEL DATA DOUBLE SAMPLES'!B32="","",'1 PANEL DATA DOUBLE SAMPLES'!B32)</f>
        <v/>
      </c>
      <c r="C26" s="120" t="str">
        <f>IF('1 PANEL DATA DOUBLE SAMPLES'!C32="","",'1 PANEL DATA DOUBLE SAMPLES'!C32)</f>
        <v/>
      </c>
      <c r="D26" s="87" t="str">
        <f>IF('1 PANEL DATA DOUBLE SAMPLES'!D32="","",'1 PANEL DATA DOUBLE SAMPLES'!D32)</f>
        <v/>
      </c>
      <c r="E26" s="58" t="str">
        <f>IF('1 PANEL DATA DOUBLE SAMPLES'!U32="","",'1 PANEL DATA DOUBLE SAMPLES'!U32)</f>
        <v/>
      </c>
      <c r="F26" s="89" t="str">
        <f>IF('1 PANEL DATA DOUBLE SAMPLES'!Z32="","",'1 PANEL DATA DOUBLE SAMPLES'!Z32)</f>
        <v/>
      </c>
      <c r="G26" s="121" t="str">
        <f>IF('1 PANEL DATA DOUBLE SAMPLES'!X32="","",'1 PANEL DATA DOUBLE SAMPLES'!X32)</f>
        <v/>
      </c>
      <c r="H26" s="67"/>
      <c r="I26" s="67"/>
      <c r="J26" s="45"/>
      <c r="K26" s="45"/>
      <c r="L26" s="45"/>
      <c r="M26" s="45"/>
      <c r="N26" s="45"/>
      <c r="O26" s="45"/>
      <c r="P26" s="45"/>
      <c r="Q26" s="45"/>
      <c r="R26" s="45"/>
      <c r="S26" s="45"/>
      <c r="T26" s="58">
        <f>T11</f>
        <v>1</v>
      </c>
      <c r="U26" s="59">
        <f t="shared" si="1"/>
        <v>2</v>
      </c>
    </row>
    <row r="27" spans="1:21" ht="15" customHeight="1" x14ac:dyDescent="0.2">
      <c r="A27" s="87">
        <f>'1 PANEL DATA DOUBLE SAMPLES'!A33</f>
        <v>17</v>
      </c>
      <c r="B27" s="88" t="str">
        <f>IF('1 PANEL DATA DOUBLE SAMPLES'!B33="","",'1 PANEL DATA DOUBLE SAMPLES'!B33)</f>
        <v/>
      </c>
      <c r="C27" s="120" t="str">
        <f>IF('1 PANEL DATA DOUBLE SAMPLES'!C33="","",'1 PANEL DATA DOUBLE SAMPLES'!C33)</f>
        <v/>
      </c>
      <c r="D27" s="87" t="str">
        <f>IF('1 PANEL DATA DOUBLE SAMPLES'!D33="","",'1 PANEL DATA DOUBLE SAMPLES'!D33)</f>
        <v/>
      </c>
      <c r="E27" s="58" t="str">
        <f>IF('1 PANEL DATA DOUBLE SAMPLES'!U33="","",'1 PANEL DATA DOUBLE SAMPLES'!U33)</f>
        <v/>
      </c>
      <c r="F27" s="89" t="str">
        <f>IF('1 PANEL DATA DOUBLE SAMPLES'!Z33="","",'1 PANEL DATA DOUBLE SAMPLES'!Z33)</f>
        <v/>
      </c>
      <c r="G27" s="121" t="str">
        <f>IF('1 PANEL DATA DOUBLE SAMPLES'!X33="","",'1 PANEL DATA DOUBLE SAMPLES'!X33)</f>
        <v/>
      </c>
      <c r="H27" s="67"/>
      <c r="I27" s="67"/>
      <c r="J27" s="45"/>
      <c r="K27" s="45"/>
      <c r="L27" s="45"/>
      <c r="M27" s="45"/>
      <c r="N27" s="45"/>
      <c r="O27" s="45"/>
      <c r="P27" s="45"/>
      <c r="Q27" s="45"/>
      <c r="R27" s="45"/>
      <c r="S27" s="45"/>
      <c r="T27" s="58">
        <f>T11</f>
        <v>1</v>
      </c>
      <c r="U27" s="59">
        <f t="shared" si="1"/>
        <v>2</v>
      </c>
    </row>
    <row r="28" spans="1:21" ht="15" customHeight="1" x14ac:dyDescent="0.2">
      <c r="A28" s="87">
        <f>'1 PANEL DATA DOUBLE SAMPLES'!A34</f>
        <v>18</v>
      </c>
      <c r="B28" s="88" t="str">
        <f>IF('1 PANEL DATA DOUBLE SAMPLES'!B34="","",'1 PANEL DATA DOUBLE SAMPLES'!B34)</f>
        <v/>
      </c>
      <c r="C28" s="120" t="str">
        <f>IF('1 PANEL DATA DOUBLE SAMPLES'!C34="","",'1 PANEL DATA DOUBLE SAMPLES'!C34)</f>
        <v/>
      </c>
      <c r="D28" s="87" t="str">
        <f>IF('1 PANEL DATA DOUBLE SAMPLES'!D34="","",'1 PANEL DATA DOUBLE SAMPLES'!D34)</f>
        <v/>
      </c>
      <c r="E28" s="58" t="str">
        <f>IF('1 PANEL DATA DOUBLE SAMPLES'!U34="","",'1 PANEL DATA DOUBLE SAMPLES'!U34)</f>
        <v/>
      </c>
      <c r="F28" s="89" t="str">
        <f>IF('1 PANEL DATA DOUBLE SAMPLES'!Z34="","",'1 PANEL DATA DOUBLE SAMPLES'!Z34)</f>
        <v/>
      </c>
      <c r="G28" s="121" t="str">
        <f>IF('1 PANEL DATA DOUBLE SAMPLES'!X34="","",'1 PANEL DATA DOUBLE SAMPLES'!X34)</f>
        <v/>
      </c>
      <c r="H28" s="67"/>
      <c r="I28" s="67"/>
      <c r="J28" s="45"/>
      <c r="K28" s="45"/>
      <c r="L28" s="45"/>
      <c r="M28" s="45"/>
      <c r="N28" s="45"/>
      <c r="O28" s="45"/>
      <c r="P28" s="45"/>
      <c r="Q28" s="45"/>
      <c r="R28" s="45"/>
      <c r="S28" s="45"/>
      <c r="T28" s="58">
        <f>T11</f>
        <v>1</v>
      </c>
      <c r="U28" s="59">
        <f t="shared" si="1"/>
        <v>2</v>
      </c>
    </row>
    <row r="29" spans="1:21" ht="15" customHeight="1" x14ac:dyDescent="0.2">
      <c r="A29" s="87">
        <f>'1 PANEL DATA DOUBLE SAMPLES'!A35</f>
        <v>19</v>
      </c>
      <c r="B29" s="88" t="str">
        <f>IF('1 PANEL DATA DOUBLE SAMPLES'!B35="","",'1 PANEL DATA DOUBLE SAMPLES'!B35)</f>
        <v/>
      </c>
      <c r="C29" s="120" t="str">
        <f>IF('1 PANEL DATA DOUBLE SAMPLES'!C35="","",'1 PANEL DATA DOUBLE SAMPLES'!C35)</f>
        <v/>
      </c>
      <c r="D29" s="87" t="str">
        <f>IF('1 PANEL DATA DOUBLE SAMPLES'!D35="","",'1 PANEL DATA DOUBLE SAMPLES'!D35)</f>
        <v/>
      </c>
      <c r="E29" s="58" t="str">
        <f>IF('1 PANEL DATA DOUBLE SAMPLES'!U35="","",'1 PANEL DATA DOUBLE SAMPLES'!U35)</f>
        <v/>
      </c>
      <c r="F29" s="89" t="str">
        <f>IF('1 PANEL DATA DOUBLE SAMPLES'!Z35="","",'1 PANEL DATA DOUBLE SAMPLES'!Z35)</f>
        <v/>
      </c>
      <c r="G29" s="121" t="str">
        <f>IF('1 PANEL DATA DOUBLE SAMPLES'!X35="","",'1 PANEL DATA DOUBLE SAMPLES'!X35)</f>
        <v/>
      </c>
      <c r="H29" s="67"/>
      <c r="I29" s="67"/>
      <c r="J29" s="45"/>
      <c r="K29" s="45"/>
      <c r="L29" s="45"/>
      <c r="M29" s="45"/>
      <c r="N29" s="45"/>
      <c r="O29" s="45"/>
      <c r="P29" s="45"/>
      <c r="Q29" s="45"/>
      <c r="R29" s="45"/>
      <c r="S29" s="45"/>
      <c r="T29" s="58">
        <f>T11</f>
        <v>1</v>
      </c>
      <c r="U29" s="59">
        <f t="shared" si="1"/>
        <v>2</v>
      </c>
    </row>
    <row r="30" spans="1:21" ht="15" customHeight="1" x14ac:dyDescent="0.2">
      <c r="A30" s="87">
        <f>'1 PANEL DATA DOUBLE SAMPLES'!A36</f>
        <v>20</v>
      </c>
      <c r="B30" s="88" t="str">
        <f>IF('1 PANEL DATA DOUBLE SAMPLES'!B36="","",'1 PANEL DATA DOUBLE SAMPLES'!B36)</f>
        <v/>
      </c>
      <c r="C30" s="120" t="str">
        <f>IF('1 PANEL DATA DOUBLE SAMPLES'!C36="","",'1 PANEL DATA DOUBLE SAMPLES'!C36)</f>
        <v/>
      </c>
      <c r="D30" s="87" t="str">
        <f>IF('1 PANEL DATA DOUBLE SAMPLES'!D36="","",'1 PANEL DATA DOUBLE SAMPLES'!D36)</f>
        <v/>
      </c>
      <c r="E30" s="58" t="str">
        <f>IF('1 PANEL DATA DOUBLE SAMPLES'!U36="","",'1 PANEL DATA DOUBLE SAMPLES'!U36)</f>
        <v/>
      </c>
      <c r="F30" s="89" t="str">
        <f>IF('1 PANEL DATA DOUBLE SAMPLES'!Z36="","",'1 PANEL DATA DOUBLE SAMPLES'!Z36)</f>
        <v/>
      </c>
      <c r="G30" s="121" t="str">
        <f>IF('1 PANEL DATA DOUBLE SAMPLES'!X36="","",'1 PANEL DATA DOUBLE SAMPLES'!X36)</f>
        <v/>
      </c>
      <c r="H30" s="67"/>
      <c r="I30" s="67"/>
      <c r="J30" s="45"/>
      <c r="K30" s="45"/>
      <c r="L30" s="45"/>
      <c r="M30" s="45"/>
      <c r="N30" s="45"/>
      <c r="O30" s="45"/>
      <c r="P30" s="45"/>
      <c r="Q30" s="45"/>
      <c r="R30" s="45"/>
      <c r="S30" s="45"/>
      <c r="T30" s="58">
        <f>T11</f>
        <v>1</v>
      </c>
      <c r="U30" s="59">
        <f t="shared" si="1"/>
        <v>2</v>
      </c>
    </row>
    <row r="31" spans="1:21" ht="15" customHeight="1" x14ac:dyDescent="0.2">
      <c r="A31" s="87">
        <f>'1 PANEL DATA DOUBLE SAMPLES'!A37</f>
        <v>21</v>
      </c>
      <c r="B31" s="88" t="str">
        <f>IF('1 PANEL DATA DOUBLE SAMPLES'!B37="","",'1 PANEL DATA DOUBLE SAMPLES'!B37)</f>
        <v/>
      </c>
      <c r="C31" s="120" t="str">
        <f>IF('1 PANEL DATA DOUBLE SAMPLES'!C37="","",'1 PANEL DATA DOUBLE SAMPLES'!C37)</f>
        <v/>
      </c>
      <c r="D31" s="87" t="str">
        <f>IF('1 PANEL DATA DOUBLE SAMPLES'!D37="","",'1 PANEL DATA DOUBLE SAMPLES'!D37)</f>
        <v/>
      </c>
      <c r="E31" s="58" t="str">
        <f>IF('1 PANEL DATA DOUBLE SAMPLES'!U37="","",'1 PANEL DATA DOUBLE SAMPLES'!U37)</f>
        <v/>
      </c>
      <c r="F31" s="89" t="str">
        <f>IF('1 PANEL DATA DOUBLE SAMPLES'!Z37="","",'1 PANEL DATA DOUBLE SAMPLES'!Z37)</f>
        <v/>
      </c>
      <c r="G31" s="121" t="str">
        <f>IF('1 PANEL DATA DOUBLE SAMPLES'!X37="","",'1 PANEL DATA DOUBLE SAMPLES'!X37)</f>
        <v/>
      </c>
      <c r="H31" s="67"/>
      <c r="I31" s="67"/>
      <c r="J31" s="45"/>
      <c r="K31" s="45"/>
      <c r="L31" s="45"/>
      <c r="M31" s="45"/>
      <c r="N31" s="45"/>
      <c r="O31" s="45"/>
      <c r="P31" s="45"/>
      <c r="Q31" s="45"/>
      <c r="R31" s="45"/>
      <c r="S31" s="45"/>
      <c r="T31" s="58">
        <f>T11</f>
        <v>1</v>
      </c>
      <c r="U31" s="59">
        <f t="shared" si="1"/>
        <v>2</v>
      </c>
    </row>
    <row r="32" spans="1:21" ht="15" customHeight="1" x14ac:dyDescent="0.2">
      <c r="A32" s="87">
        <f>'1 PANEL DATA DOUBLE SAMPLES'!A38</f>
        <v>22</v>
      </c>
      <c r="B32" s="88" t="str">
        <f>IF('1 PANEL DATA DOUBLE SAMPLES'!B38="","",'1 PANEL DATA DOUBLE SAMPLES'!B38)</f>
        <v/>
      </c>
      <c r="C32" s="120" t="str">
        <f>IF('1 PANEL DATA DOUBLE SAMPLES'!C38="","",'1 PANEL DATA DOUBLE SAMPLES'!C38)</f>
        <v/>
      </c>
      <c r="D32" s="87" t="str">
        <f>IF('1 PANEL DATA DOUBLE SAMPLES'!D38="","",'1 PANEL DATA DOUBLE SAMPLES'!D38)</f>
        <v/>
      </c>
      <c r="E32" s="58" t="str">
        <f>IF('1 PANEL DATA DOUBLE SAMPLES'!U38="","",'1 PANEL DATA DOUBLE SAMPLES'!U38)</f>
        <v/>
      </c>
      <c r="F32" s="89" t="str">
        <f>IF('1 PANEL DATA DOUBLE SAMPLES'!Z38="","",'1 PANEL DATA DOUBLE SAMPLES'!Z38)</f>
        <v/>
      </c>
      <c r="G32" s="121" t="str">
        <f>IF('1 PANEL DATA DOUBLE SAMPLES'!X38="","",'1 PANEL DATA DOUBLE SAMPLES'!X38)</f>
        <v/>
      </c>
      <c r="H32" s="67"/>
      <c r="I32" s="67"/>
      <c r="J32" s="45"/>
      <c r="K32" s="45"/>
      <c r="L32" s="45"/>
      <c r="M32" s="45"/>
      <c r="N32" s="45"/>
      <c r="O32" s="45"/>
      <c r="P32" s="45"/>
      <c r="Q32" s="45"/>
      <c r="R32" s="45"/>
      <c r="S32" s="45"/>
      <c r="T32" s="58">
        <f>T11</f>
        <v>1</v>
      </c>
      <c r="U32" s="59">
        <f t="shared" si="1"/>
        <v>2</v>
      </c>
    </row>
    <row r="33" spans="1:21" ht="15" customHeight="1" x14ac:dyDescent="0.2">
      <c r="A33" s="87">
        <f>'1 PANEL DATA DOUBLE SAMPLES'!A39</f>
        <v>23</v>
      </c>
      <c r="B33" s="88" t="str">
        <f>IF('1 PANEL DATA DOUBLE SAMPLES'!B39="","",'1 PANEL DATA DOUBLE SAMPLES'!B39)</f>
        <v/>
      </c>
      <c r="C33" s="120" t="str">
        <f>IF('1 PANEL DATA DOUBLE SAMPLES'!C39="","",'1 PANEL DATA DOUBLE SAMPLES'!C39)</f>
        <v/>
      </c>
      <c r="D33" s="87" t="str">
        <f>IF('1 PANEL DATA DOUBLE SAMPLES'!D39="","",'1 PANEL DATA DOUBLE SAMPLES'!D39)</f>
        <v/>
      </c>
      <c r="E33" s="58" t="str">
        <f>IF('1 PANEL DATA DOUBLE SAMPLES'!U39="","",'1 PANEL DATA DOUBLE SAMPLES'!U39)</f>
        <v/>
      </c>
      <c r="F33" s="89" t="str">
        <f>IF('1 PANEL DATA DOUBLE SAMPLES'!Z39="","",'1 PANEL DATA DOUBLE SAMPLES'!Z39)</f>
        <v/>
      </c>
      <c r="G33" s="121" t="str">
        <f>IF('1 PANEL DATA DOUBLE SAMPLES'!X39="","",'1 PANEL DATA DOUBLE SAMPLES'!X39)</f>
        <v/>
      </c>
      <c r="H33" s="67"/>
      <c r="I33" s="67"/>
      <c r="J33" s="45"/>
      <c r="K33" s="45"/>
      <c r="L33" s="45"/>
      <c r="M33" s="45"/>
      <c r="N33" s="45"/>
      <c r="O33" s="45"/>
      <c r="P33" s="45"/>
      <c r="Q33" s="45"/>
      <c r="R33" s="45"/>
      <c r="S33" s="45"/>
      <c r="T33" s="58">
        <f>T11</f>
        <v>1</v>
      </c>
      <c r="U33" s="59">
        <f t="shared" si="1"/>
        <v>2</v>
      </c>
    </row>
    <row r="34" spans="1:21" ht="15" customHeight="1" x14ac:dyDescent="0.2">
      <c r="A34" s="87">
        <f>'1 PANEL DATA DOUBLE SAMPLES'!A40</f>
        <v>24</v>
      </c>
      <c r="B34" s="88" t="str">
        <f>IF('1 PANEL DATA DOUBLE SAMPLES'!B40="","",'1 PANEL DATA DOUBLE SAMPLES'!B40)</f>
        <v/>
      </c>
      <c r="C34" s="120" t="str">
        <f>IF('1 PANEL DATA DOUBLE SAMPLES'!C40="","",'1 PANEL DATA DOUBLE SAMPLES'!C40)</f>
        <v/>
      </c>
      <c r="D34" s="87" t="str">
        <f>IF('1 PANEL DATA DOUBLE SAMPLES'!D40="","",'1 PANEL DATA DOUBLE SAMPLES'!D40)</f>
        <v/>
      </c>
      <c r="E34" s="58" t="str">
        <f>IF('1 PANEL DATA DOUBLE SAMPLES'!U40="","",'1 PANEL DATA DOUBLE SAMPLES'!U40)</f>
        <v/>
      </c>
      <c r="F34" s="89" t="str">
        <f>IF('1 PANEL DATA DOUBLE SAMPLES'!Z40="","",'1 PANEL DATA DOUBLE SAMPLES'!Z40)</f>
        <v/>
      </c>
      <c r="G34" s="121" t="str">
        <f>IF('1 PANEL DATA DOUBLE SAMPLES'!X40="","",'1 PANEL DATA DOUBLE SAMPLES'!X40)</f>
        <v/>
      </c>
      <c r="H34" s="67"/>
      <c r="I34" s="67"/>
      <c r="J34" s="45"/>
      <c r="K34" s="53"/>
      <c r="L34" s="53"/>
      <c r="M34" s="53"/>
      <c r="N34" s="53"/>
      <c r="O34" s="53"/>
      <c r="P34" s="53"/>
      <c r="Q34" s="53"/>
      <c r="R34" s="53"/>
      <c r="S34" s="45"/>
      <c r="T34" s="58">
        <f>T11</f>
        <v>1</v>
      </c>
      <c r="U34" s="59">
        <f t="shared" si="1"/>
        <v>2</v>
      </c>
    </row>
    <row r="35" spans="1:21" ht="15" customHeight="1" x14ac:dyDescent="0.2">
      <c r="A35" s="87">
        <f>'1 PANEL DATA DOUBLE SAMPLES'!A41</f>
        <v>25</v>
      </c>
      <c r="B35" s="88" t="str">
        <f>IF('1 PANEL DATA DOUBLE SAMPLES'!B41="","",'1 PANEL DATA DOUBLE SAMPLES'!B41)</f>
        <v/>
      </c>
      <c r="C35" s="120" t="str">
        <f>IF('1 PANEL DATA DOUBLE SAMPLES'!C41="","",'1 PANEL DATA DOUBLE SAMPLES'!C41)</f>
        <v/>
      </c>
      <c r="D35" s="87" t="str">
        <f>IF('1 PANEL DATA DOUBLE SAMPLES'!D41="","",'1 PANEL DATA DOUBLE SAMPLES'!D41)</f>
        <v/>
      </c>
      <c r="E35" s="58" t="str">
        <f>IF('1 PANEL DATA DOUBLE SAMPLES'!U41="","",'1 PANEL DATA DOUBLE SAMPLES'!U41)</f>
        <v/>
      </c>
      <c r="F35" s="89" t="str">
        <f>IF('1 PANEL DATA DOUBLE SAMPLES'!Z41="","",'1 PANEL DATA DOUBLE SAMPLES'!Z41)</f>
        <v/>
      </c>
      <c r="G35" s="121" t="str">
        <f>IF('1 PANEL DATA DOUBLE SAMPLES'!X41="","",'1 PANEL DATA DOUBLE SAMPLES'!X41)</f>
        <v/>
      </c>
      <c r="H35" s="67"/>
      <c r="I35" s="67"/>
      <c r="J35" s="45"/>
      <c r="K35" s="45"/>
      <c r="L35" s="45"/>
      <c r="M35" s="45"/>
      <c r="N35" s="45"/>
      <c r="O35" s="45"/>
      <c r="P35" s="45"/>
      <c r="Q35" s="45"/>
      <c r="R35" s="45"/>
      <c r="S35" s="45"/>
      <c r="T35" s="58">
        <f>T34</f>
        <v>1</v>
      </c>
      <c r="U35" s="59">
        <f t="shared" si="1"/>
        <v>2</v>
      </c>
    </row>
    <row r="36" spans="1:21" ht="15" customHeight="1" x14ac:dyDescent="0.2">
      <c r="A36" s="87">
        <f>'1 PANEL DATA DOUBLE SAMPLES'!A42</f>
        <v>26</v>
      </c>
      <c r="B36" s="88" t="str">
        <f>IF('1 PANEL DATA DOUBLE SAMPLES'!B42="","",'1 PANEL DATA DOUBLE SAMPLES'!B42)</f>
        <v/>
      </c>
      <c r="C36" s="120" t="str">
        <f>IF('1 PANEL DATA DOUBLE SAMPLES'!C42="","",'1 PANEL DATA DOUBLE SAMPLES'!C42)</f>
        <v/>
      </c>
      <c r="D36" s="87" t="str">
        <f>IF('1 PANEL DATA DOUBLE SAMPLES'!D42="","",'1 PANEL DATA DOUBLE SAMPLES'!D42)</f>
        <v/>
      </c>
      <c r="E36" s="58" t="str">
        <f>IF('1 PANEL DATA DOUBLE SAMPLES'!U42="","",'1 PANEL DATA DOUBLE SAMPLES'!U42)</f>
        <v/>
      </c>
      <c r="F36" s="89" t="str">
        <f>IF('1 PANEL DATA DOUBLE SAMPLES'!Z42="","",'1 PANEL DATA DOUBLE SAMPLES'!Z42)</f>
        <v/>
      </c>
      <c r="G36" s="121" t="str">
        <f>IF('1 PANEL DATA DOUBLE SAMPLES'!X42="","",'1 PANEL DATA DOUBLE SAMPLES'!X42)</f>
        <v/>
      </c>
      <c r="H36" s="67"/>
      <c r="I36" s="67"/>
      <c r="J36" s="45"/>
      <c r="K36" s="45"/>
      <c r="L36" s="45"/>
      <c r="M36" s="45"/>
      <c r="N36" s="45"/>
      <c r="O36" s="45"/>
      <c r="P36" s="45"/>
      <c r="Q36" s="45"/>
      <c r="R36" s="45"/>
      <c r="S36" s="45"/>
      <c r="T36" s="58">
        <f>T34</f>
        <v>1</v>
      </c>
      <c r="U36" s="59">
        <f t="shared" si="1"/>
        <v>2</v>
      </c>
    </row>
    <row r="37" spans="1:21" ht="15" customHeight="1" x14ac:dyDescent="0.2">
      <c r="A37" s="87">
        <f>'1 PANEL DATA DOUBLE SAMPLES'!A43</f>
        <v>27</v>
      </c>
      <c r="B37" s="88" t="str">
        <f>IF('1 PANEL DATA DOUBLE SAMPLES'!B43="","",'1 PANEL DATA DOUBLE SAMPLES'!B43)</f>
        <v/>
      </c>
      <c r="C37" s="120" t="str">
        <f>IF('1 PANEL DATA DOUBLE SAMPLES'!C43="","",'1 PANEL DATA DOUBLE SAMPLES'!C43)</f>
        <v/>
      </c>
      <c r="D37" s="87" t="str">
        <f>IF('1 PANEL DATA DOUBLE SAMPLES'!D43="","",'1 PANEL DATA DOUBLE SAMPLES'!D43)</f>
        <v/>
      </c>
      <c r="E37" s="58" t="str">
        <f>IF('1 PANEL DATA DOUBLE SAMPLES'!U43="","",'1 PANEL DATA DOUBLE SAMPLES'!U43)</f>
        <v/>
      </c>
      <c r="F37" s="89" t="str">
        <f>IF('1 PANEL DATA DOUBLE SAMPLES'!Z43="","",'1 PANEL DATA DOUBLE SAMPLES'!Z43)</f>
        <v/>
      </c>
      <c r="G37" s="121" t="str">
        <f>IF('1 PANEL DATA DOUBLE SAMPLES'!X43="","",'1 PANEL DATA DOUBLE SAMPLES'!X43)</f>
        <v/>
      </c>
      <c r="H37" s="67"/>
      <c r="I37" s="67"/>
      <c r="J37" s="45"/>
      <c r="K37" s="45"/>
      <c r="L37" s="45"/>
      <c r="M37" s="45"/>
      <c r="N37" s="45"/>
      <c r="O37" s="45"/>
      <c r="P37" s="45"/>
      <c r="Q37" s="45"/>
      <c r="R37" s="45"/>
      <c r="S37" s="45"/>
      <c r="T37" s="58">
        <f>T34</f>
        <v>1</v>
      </c>
      <c r="U37" s="59">
        <f t="shared" si="1"/>
        <v>2</v>
      </c>
    </row>
    <row r="38" spans="1:21" ht="15" customHeight="1" x14ac:dyDescent="0.2">
      <c r="A38" s="87">
        <f>'1 PANEL DATA DOUBLE SAMPLES'!A44</f>
        <v>28</v>
      </c>
      <c r="B38" s="88" t="str">
        <f>IF('1 PANEL DATA DOUBLE SAMPLES'!B44="","",'1 PANEL DATA DOUBLE SAMPLES'!B44)</f>
        <v/>
      </c>
      <c r="C38" s="120" t="str">
        <f>IF('1 PANEL DATA DOUBLE SAMPLES'!C44="","",'1 PANEL DATA DOUBLE SAMPLES'!C44)</f>
        <v/>
      </c>
      <c r="D38" s="87" t="str">
        <f>IF('1 PANEL DATA DOUBLE SAMPLES'!D44="","",'1 PANEL DATA DOUBLE SAMPLES'!D44)</f>
        <v/>
      </c>
      <c r="E38" s="58" t="str">
        <f>IF('1 PANEL DATA DOUBLE SAMPLES'!U44="","",'1 PANEL DATA DOUBLE SAMPLES'!U44)</f>
        <v/>
      </c>
      <c r="F38" s="89" t="str">
        <f>IF('1 PANEL DATA DOUBLE SAMPLES'!Z44="","",'1 PANEL DATA DOUBLE SAMPLES'!Z44)</f>
        <v/>
      </c>
      <c r="G38" s="121" t="str">
        <f>IF('1 PANEL DATA DOUBLE SAMPLES'!X44="","",'1 PANEL DATA DOUBLE SAMPLES'!X44)</f>
        <v/>
      </c>
      <c r="H38" s="67"/>
      <c r="I38" s="67"/>
      <c r="J38" s="45"/>
      <c r="K38" s="45"/>
      <c r="L38" s="45"/>
      <c r="M38" s="45"/>
      <c r="N38" s="45"/>
      <c r="O38" s="45"/>
      <c r="P38" s="45"/>
      <c r="Q38" s="45"/>
      <c r="R38" s="45"/>
      <c r="S38" s="45"/>
      <c r="T38" s="58">
        <f>T34</f>
        <v>1</v>
      </c>
      <c r="U38" s="59">
        <f t="shared" si="1"/>
        <v>2</v>
      </c>
    </row>
    <row r="39" spans="1:21" ht="15" customHeight="1" x14ac:dyDescent="0.2">
      <c r="A39" s="87">
        <f>'1 PANEL DATA DOUBLE SAMPLES'!A45</f>
        <v>29</v>
      </c>
      <c r="B39" s="88" t="str">
        <f>IF('1 PANEL DATA DOUBLE SAMPLES'!B45="","",'1 PANEL DATA DOUBLE SAMPLES'!B45)</f>
        <v/>
      </c>
      <c r="C39" s="120" t="str">
        <f>IF('1 PANEL DATA DOUBLE SAMPLES'!C45="","",'1 PANEL DATA DOUBLE SAMPLES'!C45)</f>
        <v/>
      </c>
      <c r="D39" s="87" t="str">
        <f>IF('1 PANEL DATA DOUBLE SAMPLES'!D45="","",'1 PANEL DATA DOUBLE SAMPLES'!D45)</f>
        <v/>
      </c>
      <c r="E39" s="58" t="str">
        <f>IF('1 PANEL DATA DOUBLE SAMPLES'!U45="","",'1 PANEL DATA DOUBLE SAMPLES'!U45)</f>
        <v/>
      </c>
      <c r="F39" s="89" t="str">
        <f>IF('1 PANEL DATA DOUBLE SAMPLES'!Z45="","",'1 PANEL DATA DOUBLE SAMPLES'!Z45)</f>
        <v/>
      </c>
      <c r="G39" s="121" t="str">
        <f>IF('1 PANEL DATA DOUBLE SAMPLES'!X45="","",'1 PANEL DATA DOUBLE SAMPLES'!X45)</f>
        <v/>
      </c>
      <c r="H39" s="67"/>
      <c r="I39" s="67"/>
      <c r="J39" s="45"/>
      <c r="K39" s="45"/>
      <c r="L39" s="45"/>
      <c r="M39" s="45"/>
      <c r="N39" s="45"/>
      <c r="O39" s="45"/>
      <c r="P39" s="45"/>
      <c r="Q39" s="45"/>
      <c r="R39" s="45"/>
      <c r="S39" s="45"/>
      <c r="T39" s="58">
        <f>T34</f>
        <v>1</v>
      </c>
      <c r="U39" s="59">
        <f t="shared" si="1"/>
        <v>2</v>
      </c>
    </row>
    <row r="40" spans="1:21" ht="15" customHeight="1" x14ac:dyDescent="0.2">
      <c r="A40" s="87">
        <f>'1 PANEL DATA DOUBLE SAMPLES'!A46</f>
        <v>30</v>
      </c>
      <c r="B40" s="88" t="str">
        <f>IF('1 PANEL DATA DOUBLE SAMPLES'!B46="","",'1 PANEL DATA DOUBLE SAMPLES'!B46)</f>
        <v/>
      </c>
      <c r="C40" s="120" t="str">
        <f>IF('1 PANEL DATA DOUBLE SAMPLES'!C46="","",'1 PANEL DATA DOUBLE SAMPLES'!C46)</f>
        <v/>
      </c>
      <c r="D40" s="87" t="str">
        <f>IF('1 PANEL DATA DOUBLE SAMPLES'!D46="","",'1 PANEL DATA DOUBLE SAMPLES'!D46)</f>
        <v/>
      </c>
      <c r="E40" s="58" t="str">
        <f>IF('1 PANEL DATA DOUBLE SAMPLES'!U46="","",'1 PANEL DATA DOUBLE SAMPLES'!U46)</f>
        <v/>
      </c>
      <c r="F40" s="89" t="str">
        <f>IF('1 PANEL DATA DOUBLE SAMPLES'!Z46="","",'1 PANEL DATA DOUBLE SAMPLES'!Z46)</f>
        <v/>
      </c>
      <c r="G40" s="121" t="str">
        <f>IF('1 PANEL DATA DOUBLE SAMPLES'!X46="","",'1 PANEL DATA DOUBLE SAMPLES'!X46)</f>
        <v/>
      </c>
      <c r="H40" s="67"/>
      <c r="I40" s="67"/>
      <c r="J40" s="45"/>
      <c r="K40" s="45"/>
      <c r="L40" s="45"/>
      <c r="M40" s="45"/>
      <c r="N40" s="45"/>
      <c r="O40" s="45"/>
      <c r="P40" s="45"/>
      <c r="Q40" s="45"/>
      <c r="R40" s="45"/>
      <c r="S40" s="45"/>
      <c r="T40" s="58">
        <f>T34</f>
        <v>1</v>
      </c>
      <c r="U40" s="59">
        <f t="shared" si="1"/>
        <v>2</v>
      </c>
    </row>
    <row r="41" spans="1:21" ht="15" customHeight="1" x14ac:dyDescent="0.2">
      <c r="A41" s="87">
        <f>'1 PANEL DATA DOUBLE SAMPLES'!A47</f>
        <v>31</v>
      </c>
      <c r="B41" s="88" t="str">
        <f>IF('1 PANEL DATA DOUBLE SAMPLES'!B47="","",'1 PANEL DATA DOUBLE SAMPLES'!B47)</f>
        <v/>
      </c>
      <c r="C41" s="120" t="str">
        <f>IF('1 PANEL DATA DOUBLE SAMPLES'!C47="","",'1 PANEL DATA DOUBLE SAMPLES'!C47)</f>
        <v/>
      </c>
      <c r="D41" s="87" t="str">
        <f>IF('1 PANEL DATA DOUBLE SAMPLES'!D47="","",'1 PANEL DATA DOUBLE SAMPLES'!D47)</f>
        <v/>
      </c>
      <c r="E41" s="58" t="str">
        <f>IF('1 PANEL DATA DOUBLE SAMPLES'!U47="","",'1 PANEL DATA DOUBLE SAMPLES'!U47)</f>
        <v/>
      </c>
      <c r="F41" s="89" t="str">
        <f>IF('1 PANEL DATA DOUBLE SAMPLES'!Z47="","",'1 PANEL DATA DOUBLE SAMPLES'!Z47)</f>
        <v/>
      </c>
      <c r="G41" s="121" t="str">
        <f>IF('1 PANEL DATA DOUBLE SAMPLES'!X47="","",'1 PANEL DATA DOUBLE SAMPLES'!X47)</f>
        <v/>
      </c>
      <c r="H41" s="67"/>
      <c r="I41" s="67"/>
      <c r="J41" s="45"/>
      <c r="K41" s="45"/>
      <c r="L41" s="45"/>
      <c r="M41" s="45"/>
      <c r="N41" s="45"/>
      <c r="O41" s="45"/>
      <c r="P41" s="45"/>
      <c r="Q41" s="45"/>
      <c r="R41" s="45"/>
      <c r="S41" s="45"/>
      <c r="T41" s="58">
        <f>T34</f>
        <v>1</v>
      </c>
      <c r="U41" s="59">
        <f t="shared" si="1"/>
        <v>2</v>
      </c>
    </row>
    <row r="42" spans="1:21" ht="15" customHeight="1" x14ac:dyDescent="0.2">
      <c r="A42" s="87">
        <f>'1 PANEL DATA DOUBLE SAMPLES'!A48</f>
        <v>32</v>
      </c>
      <c r="B42" s="88" t="str">
        <f>IF('1 PANEL DATA DOUBLE SAMPLES'!B48="","",'1 PANEL DATA DOUBLE SAMPLES'!B48)</f>
        <v/>
      </c>
      <c r="C42" s="120" t="str">
        <f>IF('1 PANEL DATA DOUBLE SAMPLES'!C48="","",'1 PANEL DATA DOUBLE SAMPLES'!C48)</f>
        <v/>
      </c>
      <c r="D42" s="87" t="str">
        <f>IF('1 PANEL DATA DOUBLE SAMPLES'!D48="","",'1 PANEL DATA DOUBLE SAMPLES'!D48)</f>
        <v/>
      </c>
      <c r="E42" s="58" t="str">
        <f>IF('1 PANEL DATA DOUBLE SAMPLES'!U48="","",'1 PANEL DATA DOUBLE SAMPLES'!U48)</f>
        <v/>
      </c>
      <c r="F42" s="89" t="str">
        <f>IF('1 PANEL DATA DOUBLE SAMPLES'!Z48="","",'1 PANEL DATA DOUBLE SAMPLES'!Z48)</f>
        <v/>
      </c>
      <c r="G42" s="121" t="str">
        <f>IF('1 PANEL DATA DOUBLE SAMPLES'!X48="","",'1 PANEL DATA DOUBLE SAMPLES'!X48)</f>
        <v/>
      </c>
      <c r="H42" s="67"/>
      <c r="I42" s="67"/>
      <c r="J42" s="45"/>
      <c r="K42" s="45"/>
      <c r="L42" s="45"/>
      <c r="M42" s="45"/>
      <c r="N42" s="45"/>
      <c r="O42" s="45"/>
      <c r="P42" s="45"/>
      <c r="Q42" s="45"/>
      <c r="R42" s="45"/>
      <c r="S42" s="45"/>
      <c r="T42" s="58">
        <f>T34</f>
        <v>1</v>
      </c>
      <c r="U42" s="59">
        <f t="shared" si="1"/>
        <v>2</v>
      </c>
    </row>
    <row r="43" spans="1:21" ht="15" customHeight="1" x14ac:dyDescent="0.2">
      <c r="A43" s="87">
        <f>'1 PANEL DATA DOUBLE SAMPLES'!A49</f>
        <v>33</v>
      </c>
      <c r="B43" s="88" t="str">
        <f>IF('1 PANEL DATA DOUBLE SAMPLES'!B49="","",'1 PANEL DATA DOUBLE SAMPLES'!B49)</f>
        <v/>
      </c>
      <c r="C43" s="120" t="str">
        <f>IF('1 PANEL DATA DOUBLE SAMPLES'!C49="","",'1 PANEL DATA DOUBLE SAMPLES'!C49)</f>
        <v/>
      </c>
      <c r="D43" s="87" t="str">
        <f>IF('1 PANEL DATA DOUBLE SAMPLES'!D49="","",'1 PANEL DATA DOUBLE SAMPLES'!D49)</f>
        <v/>
      </c>
      <c r="E43" s="58" t="str">
        <f>IF('1 PANEL DATA DOUBLE SAMPLES'!U49="","",'1 PANEL DATA DOUBLE SAMPLES'!U49)</f>
        <v/>
      </c>
      <c r="F43" s="89" t="str">
        <f>IF('1 PANEL DATA DOUBLE SAMPLES'!Z49="","",'1 PANEL DATA DOUBLE SAMPLES'!Z49)</f>
        <v/>
      </c>
      <c r="G43" s="121" t="str">
        <f>IF('1 PANEL DATA DOUBLE SAMPLES'!X49="","",'1 PANEL DATA DOUBLE SAMPLES'!X49)</f>
        <v/>
      </c>
      <c r="H43" s="67"/>
      <c r="I43" s="67"/>
      <c r="J43" s="45"/>
      <c r="K43" s="45"/>
      <c r="L43" s="45"/>
      <c r="M43" s="45"/>
      <c r="N43" s="45"/>
      <c r="O43" s="45"/>
      <c r="P43" s="45"/>
      <c r="Q43" s="45"/>
      <c r="R43" s="45"/>
      <c r="S43" s="45"/>
      <c r="T43" s="58">
        <f>T34</f>
        <v>1</v>
      </c>
      <c r="U43" s="59">
        <f t="shared" si="1"/>
        <v>2</v>
      </c>
    </row>
    <row r="44" spans="1:21" ht="15" customHeight="1" x14ac:dyDescent="0.2">
      <c r="A44" s="87">
        <f>'1 PANEL DATA DOUBLE SAMPLES'!A50</f>
        <v>34</v>
      </c>
      <c r="B44" s="88" t="str">
        <f>IF('1 PANEL DATA DOUBLE SAMPLES'!B50="","",'1 PANEL DATA DOUBLE SAMPLES'!B50)</f>
        <v/>
      </c>
      <c r="C44" s="120" t="str">
        <f>IF('1 PANEL DATA DOUBLE SAMPLES'!C50="","",'1 PANEL DATA DOUBLE SAMPLES'!C50)</f>
        <v/>
      </c>
      <c r="D44" s="87" t="str">
        <f>IF('1 PANEL DATA DOUBLE SAMPLES'!D50="","",'1 PANEL DATA DOUBLE SAMPLES'!D50)</f>
        <v/>
      </c>
      <c r="E44" s="58" t="str">
        <f>IF('1 PANEL DATA DOUBLE SAMPLES'!U50="","",'1 PANEL DATA DOUBLE SAMPLES'!U50)</f>
        <v/>
      </c>
      <c r="F44" s="89" t="str">
        <f>IF('1 PANEL DATA DOUBLE SAMPLES'!Z50="","",'1 PANEL DATA DOUBLE SAMPLES'!Z50)</f>
        <v/>
      </c>
      <c r="G44" s="121" t="str">
        <f>IF('1 PANEL DATA DOUBLE SAMPLES'!X50="","",'1 PANEL DATA DOUBLE SAMPLES'!X50)</f>
        <v/>
      </c>
      <c r="H44" s="67"/>
      <c r="I44" s="67"/>
      <c r="J44" s="45"/>
      <c r="K44" s="45"/>
      <c r="L44" s="45"/>
      <c r="M44" s="45"/>
      <c r="N44" s="45"/>
      <c r="O44" s="45"/>
      <c r="P44" s="45"/>
      <c r="Q44" s="45"/>
      <c r="R44" s="45"/>
      <c r="S44" s="45"/>
      <c r="T44" s="58">
        <f>T34</f>
        <v>1</v>
      </c>
      <c r="U44" s="59">
        <f t="shared" si="1"/>
        <v>2</v>
      </c>
    </row>
    <row r="45" spans="1:21" ht="15" customHeight="1" x14ac:dyDescent="0.2">
      <c r="A45" s="87">
        <f>'1 PANEL DATA DOUBLE SAMPLES'!A51</f>
        <v>35</v>
      </c>
      <c r="B45" s="88" t="str">
        <f>IF('1 PANEL DATA DOUBLE SAMPLES'!B51="","",'1 PANEL DATA DOUBLE SAMPLES'!B51)</f>
        <v/>
      </c>
      <c r="C45" s="120" t="str">
        <f>IF('1 PANEL DATA DOUBLE SAMPLES'!C51="","",'1 PANEL DATA DOUBLE SAMPLES'!C51)</f>
        <v/>
      </c>
      <c r="D45" s="87" t="str">
        <f>IF('1 PANEL DATA DOUBLE SAMPLES'!D51="","",'1 PANEL DATA DOUBLE SAMPLES'!D51)</f>
        <v/>
      </c>
      <c r="E45" s="58" t="str">
        <f>IF('1 PANEL DATA DOUBLE SAMPLES'!U51="","",'1 PANEL DATA DOUBLE SAMPLES'!U51)</f>
        <v/>
      </c>
      <c r="F45" s="89" t="str">
        <f>IF('1 PANEL DATA DOUBLE SAMPLES'!Z51="","",'1 PANEL DATA DOUBLE SAMPLES'!Z51)</f>
        <v/>
      </c>
      <c r="G45" s="121" t="str">
        <f>IF('1 PANEL DATA DOUBLE SAMPLES'!X51="","",'1 PANEL DATA DOUBLE SAMPLES'!X51)</f>
        <v/>
      </c>
      <c r="H45" s="67"/>
      <c r="I45" s="67"/>
      <c r="J45" s="45"/>
      <c r="K45" s="45"/>
      <c r="L45" s="45"/>
      <c r="M45" s="45"/>
      <c r="N45" s="45"/>
      <c r="O45" s="45"/>
      <c r="P45" s="45"/>
      <c r="Q45" s="45"/>
      <c r="R45" s="45"/>
      <c r="S45" s="45"/>
      <c r="T45" s="58">
        <f>T34</f>
        <v>1</v>
      </c>
      <c r="U45" s="59">
        <f t="shared" si="1"/>
        <v>2</v>
      </c>
    </row>
    <row r="46" spans="1:21" ht="15" customHeight="1" x14ac:dyDescent="0.2">
      <c r="A46" s="87">
        <f>'1 PANEL DATA DOUBLE SAMPLES'!A52</f>
        <v>36</v>
      </c>
      <c r="B46" s="88" t="str">
        <f>IF('1 PANEL DATA DOUBLE SAMPLES'!B52="","",'1 PANEL DATA DOUBLE SAMPLES'!B52)</f>
        <v/>
      </c>
      <c r="C46" s="120" t="str">
        <f>IF('1 PANEL DATA DOUBLE SAMPLES'!C52="","",'1 PANEL DATA DOUBLE SAMPLES'!C52)</f>
        <v/>
      </c>
      <c r="D46" s="87" t="str">
        <f>IF('1 PANEL DATA DOUBLE SAMPLES'!D52="","",'1 PANEL DATA DOUBLE SAMPLES'!D52)</f>
        <v/>
      </c>
      <c r="E46" s="58" t="str">
        <f>IF('1 PANEL DATA DOUBLE SAMPLES'!U52="","",'1 PANEL DATA DOUBLE SAMPLES'!U52)</f>
        <v/>
      </c>
      <c r="F46" s="89" t="str">
        <f>IF('1 PANEL DATA DOUBLE SAMPLES'!Z52="","",'1 PANEL DATA DOUBLE SAMPLES'!Z52)</f>
        <v/>
      </c>
      <c r="G46" s="121" t="str">
        <f>IF('1 PANEL DATA DOUBLE SAMPLES'!X52="","",'1 PANEL DATA DOUBLE SAMPLES'!X52)</f>
        <v/>
      </c>
      <c r="H46" s="67"/>
      <c r="I46" s="67"/>
      <c r="J46" s="45"/>
      <c r="K46" s="45"/>
      <c r="L46" s="45"/>
      <c r="M46" s="45"/>
      <c r="N46" s="45"/>
      <c r="O46" s="45"/>
      <c r="P46" s="45"/>
      <c r="Q46" s="45"/>
      <c r="R46" s="45"/>
      <c r="S46" s="45"/>
      <c r="T46" s="58">
        <f t="shared" ref="T46" si="2">T36</f>
        <v>1</v>
      </c>
      <c r="U46" s="59">
        <f t="shared" si="1"/>
        <v>2</v>
      </c>
    </row>
    <row r="47" spans="1:21" x14ac:dyDescent="0.2">
      <c r="A47" s="87">
        <f>'1 PANEL DATA DOUBLE SAMPLES'!A53</f>
        <v>37</v>
      </c>
      <c r="B47" s="88" t="str">
        <f>IF('1 PANEL DATA DOUBLE SAMPLES'!B53="","",'1 PANEL DATA DOUBLE SAMPLES'!B53)</f>
        <v/>
      </c>
      <c r="C47" s="120" t="str">
        <f>IF('1 PANEL DATA DOUBLE SAMPLES'!C53="","",'1 PANEL DATA DOUBLE SAMPLES'!C53)</f>
        <v/>
      </c>
      <c r="D47" s="87" t="str">
        <f>IF('1 PANEL DATA DOUBLE SAMPLES'!D53="","",'1 PANEL DATA DOUBLE SAMPLES'!D53)</f>
        <v/>
      </c>
      <c r="E47" s="58" t="str">
        <f>IF('1 PANEL DATA DOUBLE SAMPLES'!U53="","",'1 PANEL DATA DOUBLE SAMPLES'!U53)</f>
        <v/>
      </c>
      <c r="F47" s="89" t="str">
        <f>IF('1 PANEL DATA DOUBLE SAMPLES'!Z53="","",'1 PANEL DATA DOUBLE SAMPLES'!Z53)</f>
        <v/>
      </c>
      <c r="G47" s="121" t="str">
        <f>IF('1 PANEL DATA DOUBLE SAMPLES'!X53="","",'1 PANEL DATA DOUBLE SAMPLES'!X53)</f>
        <v/>
      </c>
      <c r="H47" s="67"/>
      <c r="I47" s="67"/>
      <c r="T47" s="58">
        <f t="shared" ref="T47" si="3">T36</f>
        <v>1</v>
      </c>
      <c r="U47" s="59">
        <f t="shared" si="1"/>
        <v>2</v>
      </c>
    </row>
    <row r="48" spans="1:21" x14ac:dyDescent="0.2">
      <c r="A48" s="87">
        <f>'1 PANEL DATA DOUBLE SAMPLES'!A54</f>
        <v>38</v>
      </c>
      <c r="B48" s="88" t="str">
        <f>IF('1 PANEL DATA DOUBLE SAMPLES'!B54="","",'1 PANEL DATA DOUBLE SAMPLES'!B54)</f>
        <v/>
      </c>
      <c r="C48" s="120" t="str">
        <f>IF('1 PANEL DATA DOUBLE SAMPLES'!C54="","",'1 PANEL DATA DOUBLE SAMPLES'!C54)</f>
        <v/>
      </c>
      <c r="D48" s="87" t="str">
        <f>IF('1 PANEL DATA DOUBLE SAMPLES'!D54="","",'1 PANEL DATA DOUBLE SAMPLES'!D54)</f>
        <v/>
      </c>
      <c r="E48" s="58" t="str">
        <f>IF('1 PANEL DATA DOUBLE SAMPLES'!U54="","",'1 PANEL DATA DOUBLE SAMPLES'!U54)</f>
        <v/>
      </c>
      <c r="F48" s="89" t="str">
        <f>IF('1 PANEL DATA DOUBLE SAMPLES'!Z54="","",'1 PANEL DATA DOUBLE SAMPLES'!Z54)</f>
        <v/>
      </c>
      <c r="G48" s="121" t="str">
        <f>IF('1 PANEL DATA DOUBLE SAMPLES'!X54="","",'1 PANEL DATA DOUBLE SAMPLES'!X54)</f>
        <v/>
      </c>
      <c r="H48" s="67"/>
      <c r="I48" s="67"/>
      <c r="T48" s="58">
        <f t="shared" ref="T48" si="4">T38</f>
        <v>1</v>
      </c>
      <c r="U48" s="59">
        <f t="shared" si="1"/>
        <v>2</v>
      </c>
    </row>
    <row r="49" spans="1:21" x14ac:dyDescent="0.2">
      <c r="A49" s="87">
        <f>'1 PANEL DATA DOUBLE SAMPLES'!A55</f>
        <v>39</v>
      </c>
      <c r="B49" s="88" t="str">
        <f>IF('1 PANEL DATA DOUBLE SAMPLES'!B55="","",'1 PANEL DATA DOUBLE SAMPLES'!B55)</f>
        <v/>
      </c>
      <c r="C49" s="120" t="str">
        <f>IF('1 PANEL DATA DOUBLE SAMPLES'!C55="","",'1 PANEL DATA DOUBLE SAMPLES'!C55)</f>
        <v/>
      </c>
      <c r="D49" s="87" t="str">
        <f>IF('1 PANEL DATA DOUBLE SAMPLES'!D55="","",'1 PANEL DATA DOUBLE SAMPLES'!D55)</f>
        <v/>
      </c>
      <c r="E49" s="58" t="str">
        <f>IF('1 PANEL DATA DOUBLE SAMPLES'!U55="","",'1 PANEL DATA DOUBLE SAMPLES'!U55)</f>
        <v/>
      </c>
      <c r="F49" s="89" t="str">
        <f>IF('1 PANEL DATA DOUBLE SAMPLES'!Z55="","",'1 PANEL DATA DOUBLE SAMPLES'!Z55)</f>
        <v/>
      </c>
      <c r="G49" s="121" t="str">
        <f>IF('1 PANEL DATA DOUBLE SAMPLES'!X55="","",'1 PANEL DATA DOUBLE SAMPLES'!X55)</f>
        <v/>
      </c>
      <c r="H49" s="67"/>
      <c r="I49" s="67"/>
      <c r="T49" s="58">
        <f t="shared" ref="T49" si="5">T38</f>
        <v>1</v>
      </c>
      <c r="U49" s="59">
        <f t="shared" si="1"/>
        <v>2</v>
      </c>
    </row>
    <row r="50" spans="1:21" x14ac:dyDescent="0.2">
      <c r="A50" s="87">
        <f>'1 PANEL DATA DOUBLE SAMPLES'!A56</f>
        <v>40</v>
      </c>
      <c r="B50" s="88" t="str">
        <f>IF('1 PANEL DATA DOUBLE SAMPLES'!B56="","",'1 PANEL DATA DOUBLE SAMPLES'!B56)</f>
        <v/>
      </c>
      <c r="C50" s="120" t="str">
        <f>IF('1 PANEL DATA DOUBLE SAMPLES'!C56="","",'1 PANEL DATA DOUBLE SAMPLES'!C56)</f>
        <v/>
      </c>
      <c r="D50" s="87" t="str">
        <f>IF('1 PANEL DATA DOUBLE SAMPLES'!D56="","",'1 PANEL DATA DOUBLE SAMPLES'!D56)</f>
        <v/>
      </c>
      <c r="E50" s="58" t="str">
        <f>IF('1 PANEL DATA DOUBLE SAMPLES'!U56="","",'1 PANEL DATA DOUBLE SAMPLES'!U56)</f>
        <v/>
      </c>
      <c r="F50" s="89" t="str">
        <f>IF('1 PANEL DATA DOUBLE SAMPLES'!Z56="","",'1 PANEL DATA DOUBLE SAMPLES'!Z56)</f>
        <v/>
      </c>
      <c r="G50" s="121" t="str">
        <f>IF('1 PANEL DATA DOUBLE SAMPLES'!X56="","",'1 PANEL DATA DOUBLE SAMPLES'!X56)</f>
        <v/>
      </c>
      <c r="H50" s="67"/>
      <c r="I50" s="67"/>
      <c r="T50" s="58">
        <f t="shared" ref="T50" si="6">T40</f>
        <v>1</v>
      </c>
      <c r="U50" s="59">
        <f t="shared" si="1"/>
        <v>2</v>
      </c>
    </row>
    <row r="51" spans="1:21" x14ac:dyDescent="0.2">
      <c r="A51" s="87">
        <f>'1 PANEL DATA DOUBLE SAMPLES'!A57</f>
        <v>41</v>
      </c>
      <c r="B51" s="88" t="str">
        <f>IF('1 PANEL DATA DOUBLE SAMPLES'!B57="","",'1 PANEL DATA DOUBLE SAMPLES'!B57)</f>
        <v/>
      </c>
      <c r="C51" s="120" t="str">
        <f>IF('1 PANEL DATA DOUBLE SAMPLES'!C57="","",'1 PANEL DATA DOUBLE SAMPLES'!C57)</f>
        <v/>
      </c>
      <c r="D51" s="87" t="str">
        <f>IF('1 PANEL DATA DOUBLE SAMPLES'!D57="","",'1 PANEL DATA DOUBLE SAMPLES'!D57)</f>
        <v/>
      </c>
      <c r="E51" s="58" t="str">
        <f>IF('1 PANEL DATA DOUBLE SAMPLES'!U57="","",'1 PANEL DATA DOUBLE SAMPLES'!U57)</f>
        <v/>
      </c>
      <c r="F51" s="89" t="str">
        <f>IF('1 PANEL DATA DOUBLE SAMPLES'!Z57="","",'1 PANEL DATA DOUBLE SAMPLES'!Z57)</f>
        <v/>
      </c>
      <c r="G51" s="121" t="str">
        <f>IF('1 PANEL DATA DOUBLE SAMPLES'!X57="","",'1 PANEL DATA DOUBLE SAMPLES'!X57)</f>
        <v/>
      </c>
      <c r="H51" s="67"/>
      <c r="I51" s="67"/>
      <c r="T51" s="58">
        <f t="shared" ref="T51" si="7">T40</f>
        <v>1</v>
      </c>
      <c r="U51" s="59">
        <f t="shared" si="1"/>
        <v>2</v>
      </c>
    </row>
    <row r="52" spans="1:21" x14ac:dyDescent="0.2">
      <c r="A52" s="87">
        <f>'1 PANEL DATA DOUBLE SAMPLES'!A58</f>
        <v>42</v>
      </c>
      <c r="B52" s="88" t="str">
        <f>IF('1 PANEL DATA DOUBLE SAMPLES'!B58="","",'1 PANEL DATA DOUBLE SAMPLES'!B58)</f>
        <v/>
      </c>
      <c r="C52" s="120" t="str">
        <f>IF('1 PANEL DATA DOUBLE SAMPLES'!C58="","",'1 PANEL DATA DOUBLE SAMPLES'!C58)</f>
        <v/>
      </c>
      <c r="D52" s="87" t="str">
        <f>IF('1 PANEL DATA DOUBLE SAMPLES'!D58="","",'1 PANEL DATA DOUBLE SAMPLES'!D58)</f>
        <v/>
      </c>
      <c r="E52" s="58" t="str">
        <f>IF('1 PANEL DATA DOUBLE SAMPLES'!U58="","",'1 PANEL DATA DOUBLE SAMPLES'!U58)</f>
        <v/>
      </c>
      <c r="F52" s="89" t="str">
        <f>IF('1 PANEL DATA DOUBLE SAMPLES'!Z58="","",'1 PANEL DATA DOUBLE SAMPLES'!Z58)</f>
        <v/>
      </c>
      <c r="G52" s="121" t="str">
        <f>IF('1 PANEL DATA DOUBLE SAMPLES'!X58="","",'1 PANEL DATA DOUBLE SAMPLES'!X58)</f>
        <v/>
      </c>
      <c r="H52" s="67"/>
      <c r="I52" s="67"/>
      <c r="T52" s="58">
        <f t="shared" ref="T52" si="8">T42</f>
        <v>1</v>
      </c>
      <c r="U52" s="59">
        <f t="shared" si="1"/>
        <v>2</v>
      </c>
    </row>
  </sheetData>
  <sheetProtection algorithmName="SHA-512" hashValue="DjEKXfYxID2dm6NnSUBG007xjXqEnafIB4HW69DsGf5WsrARcInZrkawkz4a0JGnIQp7BSy4n04DdO3JOg8HRg==" saltValue="3t8KFN0kVEqZLVfKRsnQHg==" spinCount="100000" sheet="1" formatCells="0" formatColumns="0" formatRows="0"/>
  <mergeCells count="6">
    <mergeCell ref="O8:P8"/>
    <mergeCell ref="A6:B6"/>
    <mergeCell ref="K8:N8"/>
    <mergeCell ref="C6:E6"/>
    <mergeCell ref="J6:K6"/>
    <mergeCell ref="L6:N6"/>
  </mergeCells>
  <pageMargins left="0.75" right="0.75" top="1" bottom="1" header="0.51180555555555551" footer="0.51180555555555551"/>
  <pageSetup scale="71" firstPageNumber="0" orientation="portrait" horizontalDpi="300" verticalDpi="300" r:id="rId1"/>
  <headerFooter alignWithMargins="0"/>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2"/>
  <sheetViews>
    <sheetView showGridLines="0" zoomScale="50" zoomScaleNormal="50" workbookViewId="0">
      <selection sqref="A1:XFD1048576"/>
    </sheetView>
  </sheetViews>
  <sheetFormatPr defaultColWidth="9.140625" defaultRowHeight="14.25" x14ac:dyDescent="0.2"/>
  <cols>
    <col min="1" max="1" width="11.42578125" style="47" customWidth="1"/>
    <col min="2" max="2" width="13.140625" style="47" customWidth="1"/>
    <col min="3" max="3" width="18.42578125" style="47" customWidth="1"/>
    <col min="4" max="4" width="13.42578125" style="47" customWidth="1"/>
    <col min="5" max="5" width="12.28515625" style="54" customWidth="1"/>
    <col min="6" max="7" width="11.5703125" style="54" customWidth="1"/>
    <col min="8" max="8" width="14.42578125" style="54" customWidth="1"/>
    <col min="9" max="9" width="11.5703125" style="54" customWidth="1"/>
    <col min="10" max="10" width="11.7109375" style="54" customWidth="1"/>
    <col min="11" max="11" width="9.140625" style="47"/>
    <col min="12" max="12" width="15.85546875" style="47" customWidth="1"/>
    <col min="13" max="13" width="12" style="47" customWidth="1"/>
    <col min="14" max="14" width="10.5703125" style="47" customWidth="1"/>
    <col min="15" max="15" width="15.7109375" style="47" customWidth="1"/>
    <col min="16" max="16" width="16.28515625" style="47" customWidth="1"/>
    <col min="17" max="17" width="15.85546875" style="47" customWidth="1"/>
    <col min="18" max="18" width="9.140625" style="47"/>
    <col min="19" max="20" width="11.42578125" style="47" customWidth="1"/>
    <col min="21" max="16384" width="9.140625" style="47"/>
  </cols>
  <sheetData>
    <row r="1" spans="1:20" x14ac:dyDescent="0.2">
      <c r="A1" s="73" t="str">
        <f>'1 PANEL DATA DOUBLE SAMPLES'!A1</f>
        <v>QUALITY CONTROL OF THE PANEL (COI/T.20/Doc.Nº17)</v>
      </c>
      <c r="J1" s="76" t="str">
        <f>A1</f>
        <v>QUALITY CONTROL OF THE PANEL (COI/T.20/Doc.Nº17)</v>
      </c>
    </row>
    <row r="2" spans="1:20" ht="15" x14ac:dyDescent="0.2">
      <c r="A2" s="2" t="s">
        <v>69</v>
      </c>
      <c r="B2" s="45"/>
      <c r="C2" s="45"/>
      <c r="D2" s="45"/>
      <c r="E2" s="45"/>
      <c r="F2" s="45"/>
      <c r="G2" s="45"/>
      <c r="H2" s="45"/>
      <c r="I2" s="45"/>
      <c r="J2" s="76" t="str">
        <f t="shared" ref="J2:J3" si="0">A2</f>
        <v xml:space="preserve">PRECISION NUMBER OF THE PANEL CALCULATED BY USING DUPLICATE ANALYSIS </v>
      </c>
      <c r="K2" s="46"/>
      <c r="L2" s="46"/>
      <c r="M2" s="46"/>
      <c r="N2" s="46"/>
      <c r="O2" s="46"/>
      <c r="P2" s="46"/>
      <c r="Q2" s="46"/>
      <c r="R2" s="45"/>
      <c r="S2" s="45"/>
      <c r="T2" s="45"/>
    </row>
    <row r="3" spans="1:20" ht="15" x14ac:dyDescent="0.25">
      <c r="A3" s="60" t="s">
        <v>71</v>
      </c>
      <c r="B3" s="48"/>
      <c r="C3" s="48"/>
      <c r="D3" s="48"/>
      <c r="E3" s="34"/>
      <c r="F3" s="34"/>
      <c r="G3" s="34"/>
      <c r="H3" s="34"/>
      <c r="I3" s="34"/>
      <c r="J3" s="76" t="str">
        <f t="shared" si="0"/>
        <v>CHARTS OF NORMALIZED ERROR</v>
      </c>
      <c r="K3" s="46"/>
      <c r="L3" s="46"/>
      <c r="M3" s="46"/>
      <c r="N3" s="46"/>
      <c r="O3" s="46"/>
      <c r="P3" s="46"/>
      <c r="Q3" s="46"/>
      <c r="R3" s="45"/>
      <c r="S3" s="45"/>
      <c r="T3" s="45"/>
    </row>
    <row r="4" spans="1:20" x14ac:dyDescent="0.2">
      <c r="A4" s="45"/>
      <c r="B4" s="49"/>
      <c r="C4" s="45"/>
      <c r="D4" s="45"/>
      <c r="E4" s="34"/>
      <c r="F4" s="34"/>
      <c r="G4" s="34"/>
      <c r="H4" s="34"/>
      <c r="I4" s="34"/>
      <c r="J4" s="45"/>
      <c r="K4" s="46"/>
      <c r="L4" s="46"/>
      <c r="M4" s="46"/>
      <c r="N4" s="46"/>
      <c r="O4" s="46"/>
      <c r="P4" s="46"/>
      <c r="Q4" s="46"/>
      <c r="R4" s="45"/>
      <c r="S4" s="45"/>
      <c r="T4" s="45"/>
    </row>
    <row r="5" spans="1:20" ht="15" thickBot="1" x14ac:dyDescent="0.25">
      <c r="A5" s="62"/>
      <c r="B5" s="49"/>
      <c r="C5" s="45"/>
      <c r="D5" s="45"/>
      <c r="E5" s="34"/>
      <c r="F5" s="34"/>
      <c r="G5" s="34"/>
      <c r="H5" s="34"/>
      <c r="I5" s="34"/>
      <c r="J5" s="45"/>
      <c r="K5" s="46"/>
      <c r="L5" s="46"/>
      <c r="M5" s="46"/>
      <c r="N5" s="46"/>
      <c r="O5" s="46"/>
      <c r="P5" s="46"/>
      <c r="Q5" s="46"/>
      <c r="R5" s="45"/>
      <c r="S5" s="45"/>
      <c r="T5" s="45"/>
    </row>
    <row r="6" spans="1:20" ht="24" customHeight="1" thickTop="1" thickBot="1" x14ac:dyDescent="0.25">
      <c r="A6" s="244" t="str">
        <f>'1 PANEL DATA DOUBLE SAMPLES'!A8:B8</f>
        <v>PANEL'S NAME</v>
      </c>
      <c r="B6" s="276"/>
      <c r="C6" s="303" t="str">
        <f>'1 PANEL DATA DOUBLE SAMPLES'!C8:E8</f>
        <v>XXXX</v>
      </c>
      <c r="D6" s="306"/>
      <c r="E6" s="305"/>
      <c r="F6" s="61"/>
      <c r="G6" s="61"/>
      <c r="H6" s="61"/>
      <c r="I6" s="61"/>
      <c r="J6" s="244" t="str">
        <f>A6</f>
        <v>PANEL'S NAME</v>
      </c>
      <c r="K6" s="276"/>
      <c r="L6" s="303" t="str">
        <f>C6</f>
        <v>XXXX</v>
      </c>
      <c r="M6" s="306"/>
      <c r="N6" s="305"/>
      <c r="Q6" s="45"/>
      <c r="R6" s="45"/>
      <c r="S6" s="45"/>
      <c r="T6" s="45"/>
    </row>
    <row r="7" spans="1:20" ht="16.5" thickTop="1" thickBot="1" x14ac:dyDescent="0.25">
      <c r="A7" s="19"/>
      <c r="B7" s="45"/>
      <c r="C7" s="45"/>
      <c r="D7" s="45"/>
      <c r="E7" s="61"/>
      <c r="F7" s="61"/>
      <c r="G7" s="61"/>
      <c r="H7" s="61"/>
      <c r="I7" s="61"/>
      <c r="J7" s="46"/>
      <c r="K7" s="45"/>
      <c r="L7" s="45"/>
      <c r="M7" s="45"/>
      <c r="N7" s="45"/>
      <c r="O7" s="45"/>
      <c r="P7" s="45"/>
      <c r="Q7" s="45"/>
      <c r="R7" s="45"/>
      <c r="S7" s="45"/>
      <c r="T7" s="45"/>
    </row>
    <row r="8" spans="1:20" ht="16.5" thickTop="1" thickBot="1" x14ac:dyDescent="0.25">
      <c r="A8" s="2" t="s">
        <v>61</v>
      </c>
      <c r="B8" s="45"/>
      <c r="C8" s="45"/>
      <c r="D8" s="45"/>
      <c r="E8" s="63"/>
      <c r="F8" s="63"/>
      <c r="G8" s="66"/>
      <c r="H8" s="66"/>
      <c r="I8" s="66"/>
      <c r="J8" s="46"/>
      <c r="K8" s="301" t="s">
        <v>46</v>
      </c>
      <c r="L8" s="302"/>
      <c r="M8" s="302"/>
      <c r="N8" s="302"/>
      <c r="O8" s="299" t="s">
        <v>47</v>
      </c>
      <c r="P8" s="300"/>
      <c r="Q8" s="45"/>
      <c r="R8" s="45"/>
      <c r="S8" s="45"/>
      <c r="T8" s="45"/>
    </row>
    <row r="9" spans="1:20" ht="15.75" thickTop="1" x14ac:dyDescent="0.25">
      <c r="A9" s="45"/>
      <c r="B9" s="45"/>
      <c r="C9" s="45"/>
      <c r="D9" s="45"/>
      <c r="E9" s="50"/>
      <c r="F9" s="51"/>
      <c r="G9" s="51"/>
      <c r="H9" s="51"/>
      <c r="I9" s="51"/>
      <c r="J9" s="52"/>
      <c r="K9" s="45"/>
      <c r="L9" s="45"/>
      <c r="M9" s="45"/>
      <c r="N9" s="45"/>
      <c r="O9" s="45"/>
      <c r="P9" s="45"/>
      <c r="Q9" s="45"/>
      <c r="R9" s="45"/>
      <c r="S9" s="45"/>
      <c r="T9" s="45"/>
    </row>
    <row r="10" spans="1:20" ht="30.75" customHeight="1" x14ac:dyDescent="0.2">
      <c r="A10" s="55" t="s">
        <v>5</v>
      </c>
      <c r="B10" s="56" t="s">
        <v>6</v>
      </c>
      <c r="C10" s="56" t="s">
        <v>7</v>
      </c>
      <c r="D10" s="55" t="s">
        <v>8</v>
      </c>
      <c r="E10" s="57" t="s">
        <v>43</v>
      </c>
      <c r="F10" s="57" t="s">
        <v>44</v>
      </c>
      <c r="G10" s="56" t="s">
        <v>60</v>
      </c>
      <c r="H10" s="69" t="s">
        <v>12</v>
      </c>
      <c r="I10" s="68" t="s">
        <v>13</v>
      </c>
      <c r="J10" s="46"/>
      <c r="K10" s="45"/>
      <c r="L10" s="45"/>
      <c r="M10" s="45"/>
      <c r="N10" s="45"/>
      <c r="O10" s="45"/>
      <c r="P10" s="45"/>
      <c r="Q10" s="45"/>
      <c r="R10" s="45"/>
      <c r="S10" s="64" t="s">
        <v>10</v>
      </c>
      <c r="T10" s="64" t="s">
        <v>11</v>
      </c>
    </row>
    <row r="11" spans="1:20" ht="15" customHeight="1" x14ac:dyDescent="0.2">
      <c r="A11" s="87">
        <f>'1 PANEL DATA DOUBLE SAMPLES'!A17</f>
        <v>1</v>
      </c>
      <c r="B11" s="88">
        <f>IF('1 PANEL DATA DOUBLE SAMPLES'!B17="","",'1 PANEL DATA DOUBLE SAMPLES'!B17)</f>
        <v>43634</v>
      </c>
      <c r="C11" s="120" t="str">
        <f>IF('1 PANEL DATA DOUBLE SAMPLES'!C17="","",'1 PANEL DATA DOUBLE SAMPLES'!C17)</f>
        <v>SE-691=SE-692</v>
      </c>
      <c r="D11" s="87" t="str">
        <f>IF('1 PANEL DATA DOUBLE SAMPLES'!D17="","",'1 PANEL DATA DOUBLE SAMPLES'!D17)</f>
        <v>EVOO</v>
      </c>
      <c r="E11" s="58">
        <f>IF('1 PANEL DATA DOUBLE SAMPLES'!T17="","",'1 PANEL DATA DOUBLE SAMPLES'!T17)</f>
        <v>1.4016384076396788</v>
      </c>
      <c r="F11" s="89" t="str">
        <f>IF('1 PANEL DATA DOUBLE SAMPLES'!Y17="","",'1 PANEL DATA DOUBLE SAMPLES'!Y17)</f>
        <v/>
      </c>
      <c r="G11" s="121" t="str">
        <f>IF('1 PANEL DATA DOUBLE SAMPLES'!X17="","",'1 PANEL DATA DOUBLE SAMPLES'!X17)</f>
        <v/>
      </c>
      <c r="H11" s="67"/>
      <c r="I11" s="67"/>
      <c r="J11" s="45"/>
      <c r="K11" s="45"/>
      <c r="L11" s="45"/>
      <c r="M11" s="45"/>
      <c r="N11" s="45"/>
      <c r="O11" s="45"/>
      <c r="P11" s="45"/>
      <c r="Q11" s="45"/>
      <c r="R11" s="45"/>
      <c r="S11" s="58">
        <v>0.5</v>
      </c>
      <c r="T11" s="59">
        <v>1</v>
      </c>
    </row>
    <row r="12" spans="1:20" ht="15" customHeight="1" x14ac:dyDescent="0.2">
      <c r="A12" s="87">
        <f>'1 PANEL DATA DOUBLE SAMPLES'!A18</f>
        <v>2</v>
      </c>
      <c r="B12" s="88">
        <f>IF('1 PANEL DATA DOUBLE SAMPLES'!B18="","",'1 PANEL DATA DOUBLE SAMPLES'!B18)</f>
        <v>43640</v>
      </c>
      <c r="C12" s="120" t="str">
        <f>IF('1 PANEL DATA DOUBLE SAMPLES'!C18="","",'1 PANEL DATA DOUBLE SAMPLES'!C18)</f>
        <v>SE-913=SE-915</v>
      </c>
      <c r="D12" s="87" t="str">
        <f>IF('1 PANEL DATA DOUBLE SAMPLES'!D18="","",'1 PANEL DATA DOUBLE SAMPLES'!D18)</f>
        <v>EVOO</v>
      </c>
      <c r="E12" s="58">
        <f>IF('1 PANEL DATA DOUBLE SAMPLES'!T18="","",'1 PANEL DATA DOUBLE SAMPLES'!T18)</f>
        <v>0.60128127651917362</v>
      </c>
      <c r="F12" s="89" t="str">
        <f>IF('1 PANEL DATA DOUBLE SAMPLES'!Y18="","",'1 PANEL DATA DOUBLE SAMPLES'!Y18)</f>
        <v/>
      </c>
      <c r="G12" s="121" t="str">
        <f>IF('1 PANEL DATA DOUBLE SAMPLES'!X18="","",'1 PANEL DATA DOUBLE SAMPLES'!X18)</f>
        <v/>
      </c>
      <c r="H12" s="67"/>
      <c r="I12" s="67"/>
      <c r="J12" s="45"/>
      <c r="K12" s="45"/>
      <c r="L12" s="45"/>
      <c r="M12" s="45"/>
      <c r="N12" s="45"/>
      <c r="O12" s="45"/>
      <c r="P12" s="45"/>
      <c r="Q12" s="45"/>
      <c r="R12" s="45"/>
      <c r="S12" s="58">
        <f>S11</f>
        <v>0.5</v>
      </c>
      <c r="T12" s="59">
        <v>1</v>
      </c>
    </row>
    <row r="13" spans="1:20" ht="15" customHeight="1" x14ac:dyDescent="0.2">
      <c r="A13" s="87">
        <f>'1 PANEL DATA DOUBLE SAMPLES'!A19</f>
        <v>3</v>
      </c>
      <c r="B13" s="88">
        <f>IF('1 PANEL DATA DOUBLE SAMPLES'!B19="","",'1 PANEL DATA DOUBLE SAMPLES'!B19)</f>
        <v>43652</v>
      </c>
      <c r="C13" s="120" t="str">
        <f>IF('1 PANEL DATA DOUBLE SAMPLES'!C19="","",'1 PANEL DATA DOUBLE SAMPLES'!C19)</f>
        <v>SE-911=ZE9</v>
      </c>
      <c r="D13" s="87" t="str">
        <f>IF('1 PANEL DATA DOUBLE SAMPLES'!D19="","",'1 PANEL DATA DOUBLE SAMPLES'!D19)</f>
        <v>LOO</v>
      </c>
      <c r="E13" s="58" t="str">
        <f>IF('1 PANEL DATA DOUBLE SAMPLES'!T19="","",'1 PANEL DATA DOUBLE SAMPLES'!T19)</f>
        <v/>
      </c>
      <c r="F13" s="89">
        <f>IF('1 PANEL DATA DOUBLE SAMPLES'!Y19="","",'1 PANEL DATA DOUBLE SAMPLES'!Y19)</f>
        <v>0.48075800758320963</v>
      </c>
      <c r="G13" s="121" t="str">
        <f>IF('1 PANEL DATA DOUBLE SAMPLES'!X19="","",'1 PANEL DATA DOUBLE SAMPLES'!X19)</f>
        <v>MUSTY</v>
      </c>
      <c r="H13" s="67"/>
      <c r="I13" s="67"/>
      <c r="J13" s="45"/>
      <c r="K13" s="45"/>
      <c r="L13" s="45"/>
      <c r="M13" s="45"/>
      <c r="N13" s="45"/>
      <c r="O13" s="45"/>
      <c r="P13" s="45"/>
      <c r="Q13" s="45"/>
      <c r="R13" s="45"/>
      <c r="S13" s="58">
        <f>S11</f>
        <v>0.5</v>
      </c>
      <c r="T13" s="59">
        <v>1</v>
      </c>
    </row>
    <row r="14" spans="1:20" ht="15" customHeight="1" x14ac:dyDescent="0.2">
      <c r="A14" s="87">
        <f>'1 PANEL DATA DOUBLE SAMPLES'!A20</f>
        <v>4</v>
      </c>
      <c r="B14" s="88">
        <f>IF('1 PANEL DATA DOUBLE SAMPLES'!B20="","",'1 PANEL DATA DOUBLE SAMPLES'!B20)</f>
        <v>43718</v>
      </c>
      <c r="C14" s="120" t="str">
        <f>IF('1 PANEL DATA DOUBLE SAMPLES'!C20="","",'1 PANEL DATA DOUBLE SAMPLES'!C20)</f>
        <v>SE-964=AX8</v>
      </c>
      <c r="D14" s="87" t="str">
        <f>IF('1 PANEL DATA DOUBLE SAMPLES'!D20="","",'1 PANEL DATA DOUBLE SAMPLES'!D20)</f>
        <v>VOO</v>
      </c>
      <c r="E14" s="58">
        <f>IF('1 PANEL DATA DOUBLE SAMPLES'!T20="","",'1 PANEL DATA DOUBLE SAMPLES'!T20)</f>
        <v>0.59714871018434024</v>
      </c>
      <c r="F14" s="89">
        <f>IF('1 PANEL DATA DOUBLE SAMPLES'!Y20="","",'1 PANEL DATA DOUBLE SAMPLES'!Y20)</f>
        <v>1.4150515209827272</v>
      </c>
      <c r="G14" s="121" t="str">
        <f>IF('1 PANEL DATA DOUBLE SAMPLES'!X20="","",'1 PANEL DATA DOUBLE SAMPLES'!X20)</f>
        <v>RANCID</v>
      </c>
      <c r="H14" s="67"/>
      <c r="I14" s="67"/>
      <c r="J14" s="45"/>
      <c r="K14" s="45"/>
      <c r="L14" s="45"/>
      <c r="M14" s="45"/>
      <c r="N14" s="45"/>
      <c r="O14" s="45"/>
      <c r="P14" s="45"/>
      <c r="Q14" s="45"/>
      <c r="R14" s="45"/>
      <c r="S14" s="58">
        <f>S11</f>
        <v>0.5</v>
      </c>
      <c r="T14" s="59">
        <v>1</v>
      </c>
    </row>
    <row r="15" spans="1:20" ht="15" customHeight="1" x14ac:dyDescent="0.2">
      <c r="A15" s="87">
        <f>'1 PANEL DATA DOUBLE SAMPLES'!A21</f>
        <v>5</v>
      </c>
      <c r="B15" s="88">
        <f>IF('1 PANEL DATA DOUBLE SAMPLES'!B21="","",'1 PANEL DATA DOUBLE SAMPLES'!B21)</f>
        <v>43724</v>
      </c>
      <c r="C15" s="120" t="str">
        <f>IF('1 PANEL DATA DOUBLE SAMPLES'!C21="","",'1 PANEL DATA DOUBLE SAMPLES'!C21)</f>
        <v>SE-979=TE7</v>
      </c>
      <c r="D15" s="87" t="str">
        <f>IF('1 PANEL DATA DOUBLE SAMPLES'!D21="","",'1 PANEL DATA DOUBLE SAMPLES'!D21)</f>
        <v>VOO</v>
      </c>
      <c r="E15" s="58">
        <f>IF('1 PANEL DATA DOUBLE SAMPLES'!T21="","",'1 PANEL DATA DOUBLE SAMPLES'!T21)</f>
        <v>0.36419929094298481</v>
      </c>
      <c r="F15" s="89">
        <f>IF('1 PANEL DATA DOUBLE SAMPLES'!Y21="","",'1 PANEL DATA DOUBLE SAMPLES'!Y21)</f>
        <v>0.8949571625581928</v>
      </c>
      <c r="G15" s="121" t="str">
        <f>IF('1 PANEL DATA DOUBLE SAMPLES'!X21="","",'1 PANEL DATA DOUBLE SAMPLES'!X21)</f>
        <v>MUDDY</v>
      </c>
      <c r="H15" s="67"/>
      <c r="I15" s="67"/>
      <c r="J15" s="45"/>
      <c r="K15" s="45"/>
      <c r="L15" s="45"/>
      <c r="M15" s="45"/>
      <c r="N15" s="45"/>
      <c r="O15" s="45"/>
      <c r="P15" s="45"/>
      <c r="Q15" s="45"/>
      <c r="R15" s="45"/>
      <c r="S15" s="58">
        <f>S11</f>
        <v>0.5</v>
      </c>
      <c r="T15" s="59">
        <v>1</v>
      </c>
    </row>
    <row r="16" spans="1:20" ht="15" customHeight="1" x14ac:dyDescent="0.2">
      <c r="A16" s="87">
        <f>'1 PANEL DATA DOUBLE SAMPLES'!A22</f>
        <v>6</v>
      </c>
      <c r="B16" s="88">
        <f>IF('1 PANEL DATA DOUBLE SAMPLES'!B22="","",'1 PANEL DATA DOUBLE SAMPLES'!B22)</f>
        <v>43735</v>
      </c>
      <c r="C16" s="120" t="str">
        <f>IF('1 PANEL DATA DOUBLE SAMPLES'!C22="","",'1 PANEL DATA DOUBLE SAMPLES'!C22)</f>
        <v>SE-989=KE2</v>
      </c>
      <c r="D16" s="87" t="str">
        <f>IF('1 PANEL DATA DOUBLE SAMPLES'!D22="","",'1 PANEL DATA DOUBLE SAMPLES'!D22)</f>
        <v>VOO</v>
      </c>
      <c r="E16" s="58">
        <f>IF('1 PANEL DATA DOUBLE SAMPLES'!T22="","",'1 PANEL DATA DOUBLE SAMPLES'!T22)</f>
        <v>0.31981588816695061</v>
      </c>
      <c r="F16" s="89">
        <f>IF('1 PANEL DATA DOUBLE SAMPLES'!Y22="","",'1 PANEL DATA DOUBLE SAMPLES'!Y22)</f>
        <v>0.71795667829621523</v>
      </c>
      <c r="G16" s="121" t="str">
        <f>IF('1 PANEL DATA DOUBLE SAMPLES'!X22="","",'1 PANEL DATA DOUBLE SAMPLES'!X22)</f>
        <v>RANCID</v>
      </c>
      <c r="H16" s="67"/>
      <c r="I16" s="67"/>
      <c r="J16" s="45"/>
      <c r="K16" s="45"/>
      <c r="L16" s="45"/>
      <c r="M16" s="45"/>
      <c r="N16" s="45"/>
      <c r="O16" s="45"/>
      <c r="P16" s="45"/>
      <c r="Q16" s="45"/>
      <c r="R16" s="45"/>
      <c r="S16" s="58">
        <f>S11</f>
        <v>0.5</v>
      </c>
      <c r="T16" s="59">
        <v>1</v>
      </c>
    </row>
    <row r="17" spans="1:20" ht="15" customHeight="1" x14ac:dyDescent="0.2">
      <c r="A17" s="87">
        <f>'1 PANEL DATA DOUBLE SAMPLES'!A23</f>
        <v>7</v>
      </c>
      <c r="B17" s="88" t="str">
        <f>IF('1 PANEL DATA DOUBLE SAMPLES'!B23="","",'1 PANEL DATA DOUBLE SAMPLES'!B23)</f>
        <v>23/2/20</v>
      </c>
      <c r="C17" s="120" t="str">
        <f>IF('1 PANEL DATA DOUBLE SAMPLES'!C23="","",'1 PANEL DATA DOUBLE SAMPLES'!C23)</f>
        <v>SE-51=ZH5</v>
      </c>
      <c r="D17" s="87" t="str">
        <f>IF('1 PANEL DATA DOUBLE SAMPLES'!D23="","",'1 PANEL DATA DOUBLE SAMPLES'!D23)</f>
        <v>VOO</v>
      </c>
      <c r="E17" s="58">
        <f>IF('1 PANEL DATA DOUBLE SAMPLES'!T23="","",'1 PANEL DATA DOUBLE SAMPLES'!T23)</f>
        <v>0.49497066333945544</v>
      </c>
      <c r="F17" s="89">
        <f>IF('1 PANEL DATA DOUBLE SAMPLES'!Y23="","",'1 PANEL DATA DOUBLE SAMPLES'!Y23)</f>
        <v>0.31341587593568898</v>
      </c>
      <c r="G17" s="121" t="str">
        <f>IF('1 PANEL DATA DOUBLE SAMPLES'!X23="","",'1 PANEL DATA DOUBLE SAMPLES'!X23)</f>
        <v>MUDDY</v>
      </c>
      <c r="H17" s="67"/>
      <c r="I17" s="67"/>
      <c r="J17" s="45"/>
      <c r="K17" s="45"/>
      <c r="L17" s="45"/>
      <c r="M17" s="45"/>
      <c r="N17" s="45"/>
      <c r="O17" s="45"/>
      <c r="P17" s="45"/>
      <c r="Q17" s="45"/>
      <c r="R17" s="45"/>
      <c r="S17" s="58">
        <f>S11</f>
        <v>0.5</v>
      </c>
      <c r="T17" s="59">
        <v>1</v>
      </c>
    </row>
    <row r="18" spans="1:20" ht="15" customHeight="1" x14ac:dyDescent="0.2">
      <c r="A18" s="87">
        <f>'1 PANEL DATA DOUBLE SAMPLES'!A24</f>
        <v>8</v>
      </c>
      <c r="B18" s="88" t="str">
        <f>IF('1 PANEL DATA DOUBLE SAMPLES'!B24="","",'1 PANEL DATA DOUBLE SAMPLES'!B24)</f>
        <v>30/2/20</v>
      </c>
      <c r="C18" s="120" t="str">
        <f>IF('1 PANEL DATA DOUBLE SAMPLES'!C24="","",'1 PANEL DATA DOUBLE SAMPLES'!C24)</f>
        <v>SE-82=AB7</v>
      </c>
      <c r="D18" s="87" t="str">
        <f>IF('1 PANEL DATA DOUBLE SAMPLES'!D24="","",'1 PANEL DATA DOUBLE SAMPLES'!D24)</f>
        <v>VOO</v>
      </c>
      <c r="E18" s="58">
        <f>IF('1 PANEL DATA DOUBLE SAMPLES'!T24="","",'1 PANEL DATA DOUBLE SAMPLES'!T24)</f>
        <v>0.43709483354910078</v>
      </c>
      <c r="F18" s="89">
        <f>IF('1 PANEL DATA DOUBLE SAMPLES'!Y24="","",'1 PANEL DATA DOUBLE SAMPLES'!Y24)</f>
        <v>0.75846341453792387</v>
      </c>
      <c r="G18" s="121" t="str">
        <f>IF('1 PANEL DATA DOUBLE SAMPLES'!X24="","",'1 PANEL DATA DOUBLE SAMPLES'!X24)</f>
        <v>RANCID</v>
      </c>
      <c r="H18" s="67"/>
      <c r="I18" s="67"/>
      <c r="J18" s="45"/>
      <c r="K18" s="45"/>
      <c r="L18" s="45"/>
      <c r="M18" s="45"/>
      <c r="N18" s="45"/>
      <c r="O18" s="45"/>
      <c r="P18" s="45"/>
      <c r="Q18" s="45"/>
      <c r="R18" s="45"/>
      <c r="S18" s="58">
        <f>S11</f>
        <v>0.5</v>
      </c>
      <c r="T18" s="59">
        <v>1</v>
      </c>
    </row>
    <row r="19" spans="1:20" ht="15" customHeight="1" x14ac:dyDescent="0.2">
      <c r="A19" s="87">
        <f>'1 PANEL DATA DOUBLE SAMPLES'!A25</f>
        <v>9</v>
      </c>
      <c r="B19" s="88" t="str">
        <f>IF('1 PANEL DATA DOUBLE SAMPLES'!B25="","",'1 PANEL DATA DOUBLE SAMPLES'!B25)</f>
        <v/>
      </c>
      <c r="C19" s="120" t="str">
        <f>IF('1 PANEL DATA DOUBLE SAMPLES'!C25="","",'1 PANEL DATA DOUBLE SAMPLES'!C25)</f>
        <v/>
      </c>
      <c r="D19" s="87" t="str">
        <f>IF('1 PANEL DATA DOUBLE SAMPLES'!D25="","",'1 PANEL DATA DOUBLE SAMPLES'!D25)</f>
        <v/>
      </c>
      <c r="E19" s="58" t="str">
        <f>IF('1 PANEL DATA DOUBLE SAMPLES'!T25="","",'1 PANEL DATA DOUBLE SAMPLES'!T25)</f>
        <v/>
      </c>
      <c r="F19" s="89" t="str">
        <f>IF('1 PANEL DATA DOUBLE SAMPLES'!Y25="","",'1 PANEL DATA DOUBLE SAMPLES'!Y25)</f>
        <v/>
      </c>
      <c r="G19" s="121" t="str">
        <f>IF('1 PANEL DATA DOUBLE SAMPLES'!X25="","",'1 PANEL DATA DOUBLE SAMPLES'!X25)</f>
        <v/>
      </c>
      <c r="H19" s="67"/>
      <c r="I19" s="67"/>
      <c r="J19" s="45"/>
      <c r="K19" s="45"/>
      <c r="L19" s="45"/>
      <c r="M19" s="45"/>
      <c r="N19" s="45"/>
      <c r="O19" s="45"/>
      <c r="P19" s="45"/>
      <c r="Q19" s="45"/>
      <c r="R19" s="45"/>
      <c r="S19" s="58">
        <f>S11</f>
        <v>0.5</v>
      </c>
      <c r="T19" s="59">
        <v>1</v>
      </c>
    </row>
    <row r="20" spans="1:20" ht="15" customHeight="1" x14ac:dyDescent="0.2">
      <c r="A20" s="87">
        <f>'1 PANEL DATA DOUBLE SAMPLES'!A26</f>
        <v>10</v>
      </c>
      <c r="B20" s="88" t="str">
        <f>IF('1 PANEL DATA DOUBLE SAMPLES'!B26="","",'1 PANEL DATA DOUBLE SAMPLES'!B26)</f>
        <v/>
      </c>
      <c r="C20" s="120" t="str">
        <f>IF('1 PANEL DATA DOUBLE SAMPLES'!C26="","",'1 PANEL DATA DOUBLE SAMPLES'!C26)</f>
        <v/>
      </c>
      <c r="D20" s="87" t="str">
        <f>IF('1 PANEL DATA DOUBLE SAMPLES'!D26="","",'1 PANEL DATA DOUBLE SAMPLES'!D26)</f>
        <v/>
      </c>
      <c r="E20" s="58" t="str">
        <f>IF('1 PANEL DATA DOUBLE SAMPLES'!T26="","",'1 PANEL DATA DOUBLE SAMPLES'!T26)</f>
        <v/>
      </c>
      <c r="F20" s="89" t="str">
        <f>IF('1 PANEL DATA DOUBLE SAMPLES'!Y26="","",'1 PANEL DATA DOUBLE SAMPLES'!Y26)</f>
        <v/>
      </c>
      <c r="G20" s="121" t="str">
        <f>IF('1 PANEL DATA DOUBLE SAMPLES'!X26="","",'1 PANEL DATA DOUBLE SAMPLES'!X26)</f>
        <v/>
      </c>
      <c r="H20" s="67"/>
      <c r="I20" s="67"/>
      <c r="J20" s="45"/>
      <c r="K20" s="45"/>
      <c r="L20" s="45"/>
      <c r="M20" s="45"/>
      <c r="N20" s="45"/>
      <c r="O20" s="45"/>
      <c r="P20" s="45"/>
      <c r="Q20" s="45"/>
      <c r="R20" s="45"/>
      <c r="S20" s="58">
        <f>S11</f>
        <v>0.5</v>
      </c>
      <c r="T20" s="59">
        <v>1</v>
      </c>
    </row>
    <row r="21" spans="1:20" ht="15" customHeight="1" x14ac:dyDescent="0.2">
      <c r="A21" s="87">
        <f>'1 PANEL DATA DOUBLE SAMPLES'!A27</f>
        <v>11</v>
      </c>
      <c r="B21" s="88" t="str">
        <f>IF('1 PANEL DATA DOUBLE SAMPLES'!B27="","",'1 PANEL DATA DOUBLE SAMPLES'!B27)</f>
        <v/>
      </c>
      <c r="C21" s="120" t="str">
        <f>IF('1 PANEL DATA DOUBLE SAMPLES'!C27="","",'1 PANEL DATA DOUBLE SAMPLES'!C27)</f>
        <v/>
      </c>
      <c r="D21" s="87" t="str">
        <f>IF('1 PANEL DATA DOUBLE SAMPLES'!D27="","",'1 PANEL DATA DOUBLE SAMPLES'!D27)</f>
        <v/>
      </c>
      <c r="E21" s="58" t="str">
        <f>IF('1 PANEL DATA DOUBLE SAMPLES'!T27="","",'1 PANEL DATA DOUBLE SAMPLES'!T27)</f>
        <v/>
      </c>
      <c r="F21" s="89" t="str">
        <f>IF('1 PANEL DATA DOUBLE SAMPLES'!Y27="","",'1 PANEL DATA DOUBLE SAMPLES'!Y27)</f>
        <v/>
      </c>
      <c r="G21" s="121" t="str">
        <f>IF('1 PANEL DATA DOUBLE SAMPLES'!X27="","",'1 PANEL DATA DOUBLE SAMPLES'!X27)</f>
        <v/>
      </c>
      <c r="H21" s="67"/>
      <c r="I21" s="67"/>
      <c r="J21" s="45"/>
      <c r="K21" s="45"/>
      <c r="L21" s="45"/>
      <c r="M21" s="45"/>
      <c r="N21" s="45"/>
      <c r="O21" s="45"/>
      <c r="P21" s="45"/>
      <c r="Q21" s="45"/>
      <c r="R21" s="45"/>
      <c r="S21" s="58">
        <f>S11</f>
        <v>0.5</v>
      </c>
      <c r="T21" s="59">
        <v>1</v>
      </c>
    </row>
    <row r="22" spans="1:20" ht="15" customHeight="1" x14ac:dyDescent="0.2">
      <c r="A22" s="87">
        <f>'1 PANEL DATA DOUBLE SAMPLES'!A28</f>
        <v>12</v>
      </c>
      <c r="B22" s="88" t="str">
        <f>IF('1 PANEL DATA DOUBLE SAMPLES'!B28="","",'1 PANEL DATA DOUBLE SAMPLES'!B28)</f>
        <v/>
      </c>
      <c r="C22" s="120" t="str">
        <f>IF('1 PANEL DATA DOUBLE SAMPLES'!C28="","",'1 PANEL DATA DOUBLE SAMPLES'!C28)</f>
        <v/>
      </c>
      <c r="D22" s="87" t="str">
        <f>IF('1 PANEL DATA DOUBLE SAMPLES'!D28="","",'1 PANEL DATA DOUBLE SAMPLES'!D28)</f>
        <v/>
      </c>
      <c r="E22" s="58" t="str">
        <f>IF('1 PANEL DATA DOUBLE SAMPLES'!T28="","",'1 PANEL DATA DOUBLE SAMPLES'!T28)</f>
        <v/>
      </c>
      <c r="F22" s="89" t="str">
        <f>IF('1 PANEL DATA DOUBLE SAMPLES'!Y28="","",'1 PANEL DATA DOUBLE SAMPLES'!Y28)</f>
        <v/>
      </c>
      <c r="G22" s="121" t="str">
        <f>IF('1 PANEL DATA DOUBLE SAMPLES'!X28="","",'1 PANEL DATA DOUBLE SAMPLES'!X28)</f>
        <v/>
      </c>
      <c r="H22" s="67"/>
      <c r="I22" s="67"/>
      <c r="J22" s="45"/>
      <c r="K22" s="45"/>
      <c r="L22" s="45"/>
      <c r="M22" s="45"/>
      <c r="N22" s="45"/>
      <c r="O22" s="45"/>
      <c r="P22" s="45"/>
      <c r="Q22" s="45"/>
      <c r="R22" s="45"/>
      <c r="S22" s="58">
        <f>S11</f>
        <v>0.5</v>
      </c>
      <c r="T22" s="59">
        <v>1</v>
      </c>
    </row>
    <row r="23" spans="1:20" ht="15" customHeight="1" x14ac:dyDescent="0.2">
      <c r="A23" s="87">
        <f>'1 PANEL DATA DOUBLE SAMPLES'!A29</f>
        <v>13</v>
      </c>
      <c r="B23" s="88" t="str">
        <f>IF('1 PANEL DATA DOUBLE SAMPLES'!B29="","",'1 PANEL DATA DOUBLE SAMPLES'!B29)</f>
        <v/>
      </c>
      <c r="C23" s="120" t="str">
        <f>IF('1 PANEL DATA DOUBLE SAMPLES'!C29="","",'1 PANEL DATA DOUBLE SAMPLES'!C29)</f>
        <v/>
      </c>
      <c r="D23" s="87" t="str">
        <f>IF('1 PANEL DATA DOUBLE SAMPLES'!D29="","",'1 PANEL DATA DOUBLE SAMPLES'!D29)</f>
        <v/>
      </c>
      <c r="E23" s="58" t="str">
        <f>IF('1 PANEL DATA DOUBLE SAMPLES'!T29="","",'1 PANEL DATA DOUBLE SAMPLES'!T29)</f>
        <v/>
      </c>
      <c r="F23" s="89" t="str">
        <f>IF('1 PANEL DATA DOUBLE SAMPLES'!Y29="","",'1 PANEL DATA DOUBLE SAMPLES'!Y29)</f>
        <v/>
      </c>
      <c r="G23" s="121" t="str">
        <f>IF('1 PANEL DATA DOUBLE SAMPLES'!X29="","",'1 PANEL DATA DOUBLE SAMPLES'!X29)</f>
        <v/>
      </c>
      <c r="H23" s="67"/>
      <c r="I23" s="67"/>
      <c r="J23" s="45"/>
      <c r="K23" s="45"/>
      <c r="L23" s="45"/>
      <c r="M23" s="45"/>
      <c r="N23" s="45"/>
      <c r="O23" s="45"/>
      <c r="P23" s="45"/>
      <c r="Q23" s="45"/>
      <c r="R23" s="45"/>
      <c r="S23" s="58">
        <f>S11</f>
        <v>0.5</v>
      </c>
      <c r="T23" s="59">
        <v>1</v>
      </c>
    </row>
    <row r="24" spans="1:20" ht="15" customHeight="1" x14ac:dyDescent="0.2">
      <c r="A24" s="87">
        <f>'1 PANEL DATA DOUBLE SAMPLES'!A30</f>
        <v>14</v>
      </c>
      <c r="B24" s="88" t="str">
        <f>IF('1 PANEL DATA DOUBLE SAMPLES'!B30="","",'1 PANEL DATA DOUBLE SAMPLES'!B30)</f>
        <v/>
      </c>
      <c r="C24" s="120" t="str">
        <f>IF('1 PANEL DATA DOUBLE SAMPLES'!C30="","",'1 PANEL DATA DOUBLE SAMPLES'!C30)</f>
        <v/>
      </c>
      <c r="D24" s="87" t="str">
        <f>IF('1 PANEL DATA DOUBLE SAMPLES'!D30="","",'1 PANEL DATA DOUBLE SAMPLES'!D30)</f>
        <v/>
      </c>
      <c r="E24" s="58" t="str">
        <f>IF('1 PANEL DATA DOUBLE SAMPLES'!T30="","",'1 PANEL DATA DOUBLE SAMPLES'!T30)</f>
        <v/>
      </c>
      <c r="F24" s="89" t="str">
        <f>IF('1 PANEL DATA DOUBLE SAMPLES'!Y30="","",'1 PANEL DATA DOUBLE SAMPLES'!Y30)</f>
        <v/>
      </c>
      <c r="G24" s="121" t="str">
        <f>IF('1 PANEL DATA DOUBLE SAMPLES'!X30="","",'1 PANEL DATA DOUBLE SAMPLES'!X30)</f>
        <v/>
      </c>
      <c r="H24" s="67"/>
      <c r="I24" s="67"/>
      <c r="J24" s="45"/>
      <c r="K24" s="45"/>
      <c r="L24" s="45"/>
      <c r="M24" s="45"/>
      <c r="N24" s="45"/>
      <c r="O24" s="45"/>
      <c r="P24" s="45"/>
      <c r="Q24" s="45"/>
      <c r="R24" s="45"/>
      <c r="S24" s="58">
        <f>S11</f>
        <v>0.5</v>
      </c>
      <c r="T24" s="59">
        <v>1</v>
      </c>
    </row>
    <row r="25" spans="1:20" ht="15" customHeight="1" x14ac:dyDescent="0.2">
      <c r="A25" s="87">
        <f>'1 PANEL DATA DOUBLE SAMPLES'!A31</f>
        <v>15</v>
      </c>
      <c r="B25" s="88" t="str">
        <f>IF('1 PANEL DATA DOUBLE SAMPLES'!B31="","",'1 PANEL DATA DOUBLE SAMPLES'!B31)</f>
        <v/>
      </c>
      <c r="C25" s="120" t="str">
        <f>IF('1 PANEL DATA DOUBLE SAMPLES'!C31="","",'1 PANEL DATA DOUBLE SAMPLES'!C31)</f>
        <v/>
      </c>
      <c r="D25" s="87" t="str">
        <f>IF('1 PANEL DATA DOUBLE SAMPLES'!D31="","",'1 PANEL DATA DOUBLE SAMPLES'!D31)</f>
        <v/>
      </c>
      <c r="E25" s="58" t="str">
        <f>IF('1 PANEL DATA DOUBLE SAMPLES'!T31="","",'1 PANEL DATA DOUBLE SAMPLES'!T31)</f>
        <v/>
      </c>
      <c r="F25" s="89" t="str">
        <f>IF('1 PANEL DATA DOUBLE SAMPLES'!Y31="","",'1 PANEL DATA DOUBLE SAMPLES'!Y31)</f>
        <v/>
      </c>
      <c r="G25" s="121" t="str">
        <f>IF('1 PANEL DATA DOUBLE SAMPLES'!X31="","",'1 PANEL DATA DOUBLE SAMPLES'!X31)</f>
        <v/>
      </c>
      <c r="H25" s="67"/>
      <c r="I25" s="67"/>
      <c r="J25" s="45"/>
      <c r="K25" s="45"/>
      <c r="L25" s="45"/>
      <c r="M25" s="45"/>
      <c r="N25" s="45"/>
      <c r="O25" s="45"/>
      <c r="P25" s="45"/>
      <c r="Q25" s="45"/>
      <c r="R25" s="45"/>
      <c r="S25" s="58">
        <f>S11</f>
        <v>0.5</v>
      </c>
      <c r="T25" s="59">
        <v>1</v>
      </c>
    </row>
    <row r="26" spans="1:20" ht="15" customHeight="1" x14ac:dyDescent="0.2">
      <c r="A26" s="87">
        <f>'1 PANEL DATA DOUBLE SAMPLES'!A32</f>
        <v>16</v>
      </c>
      <c r="B26" s="88" t="str">
        <f>IF('1 PANEL DATA DOUBLE SAMPLES'!B32="","",'1 PANEL DATA DOUBLE SAMPLES'!B32)</f>
        <v/>
      </c>
      <c r="C26" s="120" t="str">
        <f>IF('1 PANEL DATA DOUBLE SAMPLES'!C32="","",'1 PANEL DATA DOUBLE SAMPLES'!C32)</f>
        <v/>
      </c>
      <c r="D26" s="87" t="str">
        <f>IF('1 PANEL DATA DOUBLE SAMPLES'!D32="","",'1 PANEL DATA DOUBLE SAMPLES'!D32)</f>
        <v/>
      </c>
      <c r="E26" s="58" t="str">
        <f>IF('1 PANEL DATA DOUBLE SAMPLES'!T32="","",'1 PANEL DATA DOUBLE SAMPLES'!T32)</f>
        <v/>
      </c>
      <c r="F26" s="89" t="str">
        <f>IF('1 PANEL DATA DOUBLE SAMPLES'!Y32="","",'1 PANEL DATA DOUBLE SAMPLES'!Y32)</f>
        <v/>
      </c>
      <c r="G26" s="121" t="str">
        <f>IF('1 PANEL DATA DOUBLE SAMPLES'!X32="","",'1 PANEL DATA DOUBLE SAMPLES'!X32)</f>
        <v/>
      </c>
      <c r="H26" s="67"/>
      <c r="I26" s="67"/>
      <c r="J26" s="45"/>
      <c r="K26" s="45"/>
      <c r="L26" s="45"/>
      <c r="M26" s="45"/>
      <c r="N26" s="45"/>
      <c r="O26" s="45"/>
      <c r="P26" s="45"/>
      <c r="Q26" s="45"/>
      <c r="R26" s="45"/>
      <c r="S26" s="58">
        <f>S11</f>
        <v>0.5</v>
      </c>
      <c r="T26" s="59">
        <v>1</v>
      </c>
    </row>
    <row r="27" spans="1:20" ht="15" customHeight="1" x14ac:dyDescent="0.2">
      <c r="A27" s="87">
        <f>'1 PANEL DATA DOUBLE SAMPLES'!A33</f>
        <v>17</v>
      </c>
      <c r="B27" s="88" t="str">
        <f>IF('1 PANEL DATA DOUBLE SAMPLES'!B33="","",'1 PANEL DATA DOUBLE SAMPLES'!B33)</f>
        <v/>
      </c>
      <c r="C27" s="120" t="str">
        <f>IF('1 PANEL DATA DOUBLE SAMPLES'!C33="","",'1 PANEL DATA DOUBLE SAMPLES'!C33)</f>
        <v/>
      </c>
      <c r="D27" s="87" t="str">
        <f>IF('1 PANEL DATA DOUBLE SAMPLES'!D33="","",'1 PANEL DATA DOUBLE SAMPLES'!D33)</f>
        <v/>
      </c>
      <c r="E27" s="58" t="str">
        <f>IF('1 PANEL DATA DOUBLE SAMPLES'!T33="","",'1 PANEL DATA DOUBLE SAMPLES'!T33)</f>
        <v/>
      </c>
      <c r="F27" s="89" t="str">
        <f>IF('1 PANEL DATA DOUBLE SAMPLES'!Y33="","",'1 PANEL DATA DOUBLE SAMPLES'!Y33)</f>
        <v/>
      </c>
      <c r="G27" s="121" t="str">
        <f>IF('1 PANEL DATA DOUBLE SAMPLES'!X33="","",'1 PANEL DATA DOUBLE SAMPLES'!X33)</f>
        <v/>
      </c>
      <c r="H27" s="67"/>
      <c r="I27" s="67"/>
      <c r="J27" s="45"/>
      <c r="K27" s="45"/>
      <c r="L27" s="45"/>
      <c r="M27" s="45"/>
      <c r="N27" s="45"/>
      <c r="O27" s="45"/>
      <c r="P27" s="45"/>
      <c r="Q27" s="45"/>
      <c r="R27" s="45"/>
      <c r="S27" s="58">
        <f>S11</f>
        <v>0.5</v>
      </c>
      <c r="T27" s="59">
        <v>1</v>
      </c>
    </row>
    <row r="28" spans="1:20" ht="15" customHeight="1" x14ac:dyDescent="0.2">
      <c r="A28" s="87">
        <f>'1 PANEL DATA DOUBLE SAMPLES'!A34</f>
        <v>18</v>
      </c>
      <c r="B28" s="88" t="str">
        <f>IF('1 PANEL DATA DOUBLE SAMPLES'!B34="","",'1 PANEL DATA DOUBLE SAMPLES'!B34)</f>
        <v/>
      </c>
      <c r="C28" s="120" t="str">
        <f>IF('1 PANEL DATA DOUBLE SAMPLES'!C34="","",'1 PANEL DATA DOUBLE SAMPLES'!C34)</f>
        <v/>
      </c>
      <c r="D28" s="87" t="str">
        <f>IF('1 PANEL DATA DOUBLE SAMPLES'!D34="","",'1 PANEL DATA DOUBLE SAMPLES'!D34)</f>
        <v/>
      </c>
      <c r="E28" s="58" t="str">
        <f>IF('1 PANEL DATA DOUBLE SAMPLES'!T34="","",'1 PANEL DATA DOUBLE SAMPLES'!T34)</f>
        <v/>
      </c>
      <c r="F28" s="89" t="str">
        <f>IF('1 PANEL DATA DOUBLE SAMPLES'!Y34="","",'1 PANEL DATA DOUBLE SAMPLES'!Y34)</f>
        <v/>
      </c>
      <c r="G28" s="121" t="str">
        <f>IF('1 PANEL DATA DOUBLE SAMPLES'!X34="","",'1 PANEL DATA DOUBLE SAMPLES'!X34)</f>
        <v/>
      </c>
      <c r="H28" s="67"/>
      <c r="I28" s="67"/>
      <c r="J28" s="45"/>
      <c r="K28" s="45"/>
      <c r="L28" s="45"/>
      <c r="M28" s="45"/>
      <c r="N28" s="45"/>
      <c r="O28" s="45"/>
      <c r="P28" s="45"/>
      <c r="Q28" s="45"/>
      <c r="R28" s="45"/>
      <c r="S28" s="58">
        <f>S11</f>
        <v>0.5</v>
      </c>
      <c r="T28" s="59">
        <v>1</v>
      </c>
    </row>
    <row r="29" spans="1:20" ht="15" customHeight="1" x14ac:dyDescent="0.2">
      <c r="A29" s="87">
        <f>'1 PANEL DATA DOUBLE SAMPLES'!A35</f>
        <v>19</v>
      </c>
      <c r="B29" s="88" t="str">
        <f>IF('1 PANEL DATA DOUBLE SAMPLES'!B35="","",'1 PANEL DATA DOUBLE SAMPLES'!B35)</f>
        <v/>
      </c>
      <c r="C29" s="120" t="str">
        <f>IF('1 PANEL DATA DOUBLE SAMPLES'!C35="","",'1 PANEL DATA DOUBLE SAMPLES'!C35)</f>
        <v/>
      </c>
      <c r="D29" s="87" t="str">
        <f>IF('1 PANEL DATA DOUBLE SAMPLES'!D35="","",'1 PANEL DATA DOUBLE SAMPLES'!D35)</f>
        <v/>
      </c>
      <c r="E29" s="58" t="str">
        <f>IF('1 PANEL DATA DOUBLE SAMPLES'!T35="","",'1 PANEL DATA DOUBLE SAMPLES'!T35)</f>
        <v/>
      </c>
      <c r="F29" s="89" t="str">
        <f>IF('1 PANEL DATA DOUBLE SAMPLES'!Y35="","",'1 PANEL DATA DOUBLE SAMPLES'!Y35)</f>
        <v/>
      </c>
      <c r="G29" s="121" t="str">
        <f>IF('1 PANEL DATA DOUBLE SAMPLES'!X35="","",'1 PANEL DATA DOUBLE SAMPLES'!X35)</f>
        <v/>
      </c>
      <c r="H29" s="67"/>
      <c r="I29" s="67"/>
      <c r="J29" s="45"/>
      <c r="K29" s="45"/>
      <c r="L29" s="45"/>
      <c r="M29" s="45"/>
      <c r="N29" s="45"/>
      <c r="O29" s="45"/>
      <c r="P29" s="45"/>
      <c r="Q29" s="45"/>
      <c r="R29" s="45"/>
      <c r="S29" s="58">
        <f>S11</f>
        <v>0.5</v>
      </c>
      <c r="T29" s="59">
        <v>1</v>
      </c>
    </row>
    <row r="30" spans="1:20" ht="15" customHeight="1" x14ac:dyDescent="0.2">
      <c r="A30" s="87">
        <f>'1 PANEL DATA DOUBLE SAMPLES'!A36</f>
        <v>20</v>
      </c>
      <c r="B30" s="88" t="str">
        <f>IF('1 PANEL DATA DOUBLE SAMPLES'!B36="","",'1 PANEL DATA DOUBLE SAMPLES'!B36)</f>
        <v/>
      </c>
      <c r="C30" s="120" t="str">
        <f>IF('1 PANEL DATA DOUBLE SAMPLES'!C36="","",'1 PANEL DATA DOUBLE SAMPLES'!C36)</f>
        <v/>
      </c>
      <c r="D30" s="87" t="str">
        <f>IF('1 PANEL DATA DOUBLE SAMPLES'!D36="","",'1 PANEL DATA DOUBLE SAMPLES'!D36)</f>
        <v/>
      </c>
      <c r="E30" s="58" t="str">
        <f>IF('1 PANEL DATA DOUBLE SAMPLES'!T36="","",'1 PANEL DATA DOUBLE SAMPLES'!T36)</f>
        <v/>
      </c>
      <c r="F30" s="89" t="str">
        <f>IF('1 PANEL DATA DOUBLE SAMPLES'!Y36="","",'1 PANEL DATA DOUBLE SAMPLES'!Y36)</f>
        <v/>
      </c>
      <c r="G30" s="121" t="str">
        <f>IF('1 PANEL DATA DOUBLE SAMPLES'!X36="","",'1 PANEL DATA DOUBLE SAMPLES'!X36)</f>
        <v/>
      </c>
      <c r="H30" s="67"/>
      <c r="I30" s="67"/>
      <c r="J30" s="45"/>
      <c r="K30" s="45"/>
      <c r="L30" s="45"/>
      <c r="M30" s="45"/>
      <c r="N30" s="45"/>
      <c r="O30" s="45"/>
      <c r="P30" s="45"/>
      <c r="Q30" s="45"/>
      <c r="R30" s="45"/>
      <c r="S30" s="58">
        <f>S11</f>
        <v>0.5</v>
      </c>
      <c r="T30" s="59">
        <v>1</v>
      </c>
    </row>
    <row r="31" spans="1:20" ht="15" customHeight="1" x14ac:dyDescent="0.2">
      <c r="A31" s="87">
        <f>'1 PANEL DATA DOUBLE SAMPLES'!A37</f>
        <v>21</v>
      </c>
      <c r="B31" s="88" t="str">
        <f>IF('1 PANEL DATA DOUBLE SAMPLES'!B37="","",'1 PANEL DATA DOUBLE SAMPLES'!B37)</f>
        <v/>
      </c>
      <c r="C31" s="120" t="str">
        <f>IF('1 PANEL DATA DOUBLE SAMPLES'!C37="","",'1 PANEL DATA DOUBLE SAMPLES'!C37)</f>
        <v/>
      </c>
      <c r="D31" s="87" t="str">
        <f>IF('1 PANEL DATA DOUBLE SAMPLES'!D37="","",'1 PANEL DATA DOUBLE SAMPLES'!D37)</f>
        <v/>
      </c>
      <c r="E31" s="58" t="str">
        <f>IF('1 PANEL DATA DOUBLE SAMPLES'!T37="","",'1 PANEL DATA DOUBLE SAMPLES'!T37)</f>
        <v/>
      </c>
      <c r="F31" s="89" t="str">
        <f>IF('1 PANEL DATA DOUBLE SAMPLES'!Y37="","",'1 PANEL DATA DOUBLE SAMPLES'!Y37)</f>
        <v/>
      </c>
      <c r="G31" s="121" t="str">
        <f>IF('1 PANEL DATA DOUBLE SAMPLES'!X37="","",'1 PANEL DATA DOUBLE SAMPLES'!X37)</f>
        <v/>
      </c>
      <c r="H31" s="67"/>
      <c r="I31" s="67"/>
      <c r="J31" s="45"/>
      <c r="K31" s="45"/>
      <c r="L31" s="45"/>
      <c r="M31" s="45"/>
      <c r="N31" s="45"/>
      <c r="O31" s="45"/>
      <c r="P31" s="45"/>
      <c r="Q31" s="45"/>
      <c r="R31" s="45"/>
      <c r="S31" s="58">
        <f>S11</f>
        <v>0.5</v>
      </c>
      <c r="T31" s="59">
        <v>1</v>
      </c>
    </row>
    <row r="32" spans="1:20" ht="15" customHeight="1" x14ac:dyDescent="0.2">
      <c r="A32" s="87">
        <f>'1 PANEL DATA DOUBLE SAMPLES'!A38</f>
        <v>22</v>
      </c>
      <c r="B32" s="88" t="str">
        <f>IF('1 PANEL DATA DOUBLE SAMPLES'!B38="","",'1 PANEL DATA DOUBLE SAMPLES'!B38)</f>
        <v/>
      </c>
      <c r="C32" s="120" t="str">
        <f>IF('1 PANEL DATA DOUBLE SAMPLES'!C38="","",'1 PANEL DATA DOUBLE SAMPLES'!C38)</f>
        <v/>
      </c>
      <c r="D32" s="87" t="str">
        <f>IF('1 PANEL DATA DOUBLE SAMPLES'!D38="","",'1 PANEL DATA DOUBLE SAMPLES'!D38)</f>
        <v/>
      </c>
      <c r="E32" s="58" t="str">
        <f>IF('1 PANEL DATA DOUBLE SAMPLES'!T38="","",'1 PANEL DATA DOUBLE SAMPLES'!T38)</f>
        <v/>
      </c>
      <c r="F32" s="89" t="str">
        <f>IF('1 PANEL DATA DOUBLE SAMPLES'!Y38="","",'1 PANEL DATA DOUBLE SAMPLES'!Y38)</f>
        <v/>
      </c>
      <c r="G32" s="121" t="str">
        <f>IF('1 PANEL DATA DOUBLE SAMPLES'!X38="","",'1 PANEL DATA DOUBLE SAMPLES'!X38)</f>
        <v/>
      </c>
      <c r="H32" s="67"/>
      <c r="I32" s="67"/>
      <c r="J32" s="45"/>
      <c r="K32" s="45"/>
      <c r="L32" s="45"/>
      <c r="M32" s="45"/>
      <c r="N32" s="45"/>
      <c r="O32" s="45"/>
      <c r="P32" s="45"/>
      <c r="Q32" s="45"/>
      <c r="R32" s="45"/>
      <c r="S32" s="58">
        <f>S11</f>
        <v>0.5</v>
      </c>
      <c r="T32" s="59">
        <v>1</v>
      </c>
    </row>
    <row r="33" spans="1:20" ht="15" customHeight="1" x14ac:dyDescent="0.2">
      <c r="A33" s="87">
        <f>'1 PANEL DATA DOUBLE SAMPLES'!A39</f>
        <v>23</v>
      </c>
      <c r="B33" s="88" t="str">
        <f>IF('1 PANEL DATA DOUBLE SAMPLES'!B39="","",'1 PANEL DATA DOUBLE SAMPLES'!B39)</f>
        <v/>
      </c>
      <c r="C33" s="120" t="str">
        <f>IF('1 PANEL DATA DOUBLE SAMPLES'!C39="","",'1 PANEL DATA DOUBLE SAMPLES'!C39)</f>
        <v/>
      </c>
      <c r="D33" s="87" t="str">
        <f>IF('1 PANEL DATA DOUBLE SAMPLES'!D39="","",'1 PANEL DATA DOUBLE SAMPLES'!D39)</f>
        <v/>
      </c>
      <c r="E33" s="58" t="str">
        <f>IF('1 PANEL DATA DOUBLE SAMPLES'!T39="","",'1 PANEL DATA DOUBLE SAMPLES'!T39)</f>
        <v/>
      </c>
      <c r="F33" s="89" t="str">
        <f>IF('1 PANEL DATA DOUBLE SAMPLES'!Y39="","",'1 PANEL DATA DOUBLE SAMPLES'!Y39)</f>
        <v/>
      </c>
      <c r="G33" s="121" t="str">
        <f>IF('1 PANEL DATA DOUBLE SAMPLES'!X39="","",'1 PANEL DATA DOUBLE SAMPLES'!X39)</f>
        <v/>
      </c>
      <c r="H33" s="67"/>
      <c r="I33" s="67"/>
      <c r="J33" s="45"/>
      <c r="K33" s="45"/>
      <c r="L33" s="45"/>
      <c r="M33" s="45"/>
      <c r="N33" s="45"/>
      <c r="O33" s="45"/>
      <c r="P33" s="45"/>
      <c r="Q33" s="45"/>
      <c r="R33" s="45"/>
      <c r="S33" s="58">
        <f>S11</f>
        <v>0.5</v>
      </c>
      <c r="T33" s="59">
        <v>1</v>
      </c>
    </row>
    <row r="34" spans="1:20" ht="15" customHeight="1" x14ac:dyDescent="0.2">
      <c r="A34" s="87">
        <f>'1 PANEL DATA DOUBLE SAMPLES'!A40</f>
        <v>24</v>
      </c>
      <c r="B34" s="88" t="str">
        <f>IF('1 PANEL DATA DOUBLE SAMPLES'!B40="","",'1 PANEL DATA DOUBLE SAMPLES'!B40)</f>
        <v/>
      </c>
      <c r="C34" s="120" t="str">
        <f>IF('1 PANEL DATA DOUBLE SAMPLES'!C40="","",'1 PANEL DATA DOUBLE SAMPLES'!C40)</f>
        <v/>
      </c>
      <c r="D34" s="87" t="str">
        <f>IF('1 PANEL DATA DOUBLE SAMPLES'!D40="","",'1 PANEL DATA DOUBLE SAMPLES'!D40)</f>
        <v/>
      </c>
      <c r="E34" s="58" t="str">
        <f>IF('1 PANEL DATA DOUBLE SAMPLES'!T40="","",'1 PANEL DATA DOUBLE SAMPLES'!T40)</f>
        <v/>
      </c>
      <c r="F34" s="89" t="str">
        <f>IF('1 PANEL DATA DOUBLE SAMPLES'!Y40="","",'1 PANEL DATA DOUBLE SAMPLES'!Y40)</f>
        <v/>
      </c>
      <c r="G34" s="121" t="str">
        <f>IF('1 PANEL DATA DOUBLE SAMPLES'!X40="","",'1 PANEL DATA DOUBLE SAMPLES'!X40)</f>
        <v/>
      </c>
      <c r="H34" s="67"/>
      <c r="I34" s="67"/>
      <c r="J34" s="45"/>
      <c r="K34" s="53"/>
      <c r="L34" s="53"/>
      <c r="M34" s="53"/>
      <c r="N34" s="53"/>
      <c r="O34" s="53"/>
      <c r="P34" s="53"/>
      <c r="Q34" s="53"/>
      <c r="R34" s="45"/>
      <c r="S34" s="58">
        <f>S11</f>
        <v>0.5</v>
      </c>
      <c r="T34" s="59">
        <v>1</v>
      </c>
    </row>
    <row r="35" spans="1:20" ht="15" customHeight="1" x14ac:dyDescent="0.2">
      <c r="A35" s="87">
        <f>'1 PANEL DATA DOUBLE SAMPLES'!A41</f>
        <v>25</v>
      </c>
      <c r="B35" s="88" t="str">
        <f>IF('1 PANEL DATA DOUBLE SAMPLES'!B41="","",'1 PANEL DATA DOUBLE SAMPLES'!B41)</f>
        <v/>
      </c>
      <c r="C35" s="120" t="str">
        <f>IF('1 PANEL DATA DOUBLE SAMPLES'!C41="","",'1 PANEL DATA DOUBLE SAMPLES'!C41)</f>
        <v/>
      </c>
      <c r="D35" s="87" t="str">
        <f>IF('1 PANEL DATA DOUBLE SAMPLES'!D41="","",'1 PANEL DATA DOUBLE SAMPLES'!D41)</f>
        <v/>
      </c>
      <c r="E35" s="58" t="str">
        <f>IF('1 PANEL DATA DOUBLE SAMPLES'!T41="","",'1 PANEL DATA DOUBLE SAMPLES'!T41)</f>
        <v/>
      </c>
      <c r="F35" s="89" t="str">
        <f>IF('1 PANEL DATA DOUBLE SAMPLES'!Y41="","",'1 PANEL DATA DOUBLE SAMPLES'!Y41)</f>
        <v/>
      </c>
      <c r="G35" s="121" t="str">
        <f>IF('1 PANEL DATA DOUBLE SAMPLES'!X41="","",'1 PANEL DATA DOUBLE SAMPLES'!X41)</f>
        <v/>
      </c>
      <c r="H35" s="67"/>
      <c r="I35" s="67"/>
      <c r="J35" s="45"/>
      <c r="K35" s="45"/>
      <c r="L35" s="45"/>
      <c r="M35" s="45"/>
      <c r="N35" s="45"/>
      <c r="O35" s="45"/>
      <c r="P35" s="45"/>
      <c r="Q35" s="45"/>
      <c r="R35" s="45"/>
      <c r="S35" s="58">
        <f>S34</f>
        <v>0.5</v>
      </c>
      <c r="T35" s="59">
        <v>1</v>
      </c>
    </row>
    <row r="36" spans="1:20" ht="15" customHeight="1" x14ac:dyDescent="0.2">
      <c r="A36" s="87">
        <f>'1 PANEL DATA DOUBLE SAMPLES'!A42</f>
        <v>26</v>
      </c>
      <c r="B36" s="88" t="str">
        <f>IF('1 PANEL DATA DOUBLE SAMPLES'!B42="","",'1 PANEL DATA DOUBLE SAMPLES'!B42)</f>
        <v/>
      </c>
      <c r="C36" s="120" t="str">
        <f>IF('1 PANEL DATA DOUBLE SAMPLES'!C42="","",'1 PANEL DATA DOUBLE SAMPLES'!C42)</f>
        <v/>
      </c>
      <c r="D36" s="87" t="str">
        <f>IF('1 PANEL DATA DOUBLE SAMPLES'!D42="","",'1 PANEL DATA DOUBLE SAMPLES'!D42)</f>
        <v/>
      </c>
      <c r="E36" s="58" t="str">
        <f>IF('1 PANEL DATA DOUBLE SAMPLES'!T42="","",'1 PANEL DATA DOUBLE SAMPLES'!T42)</f>
        <v/>
      </c>
      <c r="F36" s="89" t="str">
        <f>IF('1 PANEL DATA DOUBLE SAMPLES'!Y42="","",'1 PANEL DATA DOUBLE SAMPLES'!Y42)</f>
        <v/>
      </c>
      <c r="G36" s="121" t="str">
        <f>IF('1 PANEL DATA DOUBLE SAMPLES'!X42="","",'1 PANEL DATA DOUBLE SAMPLES'!X42)</f>
        <v/>
      </c>
      <c r="H36" s="67"/>
      <c r="I36" s="67"/>
      <c r="J36" s="45"/>
      <c r="K36" s="45"/>
      <c r="L36" s="45"/>
      <c r="M36" s="45"/>
      <c r="N36" s="45"/>
      <c r="O36" s="45"/>
      <c r="P36" s="45"/>
      <c r="Q36" s="45"/>
      <c r="R36" s="45"/>
      <c r="S36" s="58">
        <f>S34</f>
        <v>0.5</v>
      </c>
      <c r="T36" s="59">
        <v>1</v>
      </c>
    </row>
    <row r="37" spans="1:20" ht="15" customHeight="1" x14ac:dyDescent="0.2">
      <c r="A37" s="87">
        <f>'1 PANEL DATA DOUBLE SAMPLES'!A43</f>
        <v>27</v>
      </c>
      <c r="B37" s="88" t="str">
        <f>IF('1 PANEL DATA DOUBLE SAMPLES'!B43="","",'1 PANEL DATA DOUBLE SAMPLES'!B43)</f>
        <v/>
      </c>
      <c r="C37" s="120" t="str">
        <f>IF('1 PANEL DATA DOUBLE SAMPLES'!C43="","",'1 PANEL DATA DOUBLE SAMPLES'!C43)</f>
        <v/>
      </c>
      <c r="D37" s="87" t="str">
        <f>IF('1 PANEL DATA DOUBLE SAMPLES'!D43="","",'1 PANEL DATA DOUBLE SAMPLES'!D43)</f>
        <v/>
      </c>
      <c r="E37" s="58" t="str">
        <f>IF('1 PANEL DATA DOUBLE SAMPLES'!T43="","",'1 PANEL DATA DOUBLE SAMPLES'!T43)</f>
        <v/>
      </c>
      <c r="F37" s="89" t="str">
        <f>IF('1 PANEL DATA DOUBLE SAMPLES'!Y43="","",'1 PANEL DATA DOUBLE SAMPLES'!Y43)</f>
        <v/>
      </c>
      <c r="G37" s="121" t="str">
        <f>IF('1 PANEL DATA DOUBLE SAMPLES'!X43="","",'1 PANEL DATA DOUBLE SAMPLES'!X43)</f>
        <v/>
      </c>
      <c r="H37" s="67"/>
      <c r="I37" s="67"/>
      <c r="J37" s="45"/>
      <c r="K37" s="45"/>
      <c r="L37" s="45"/>
      <c r="M37" s="45"/>
      <c r="N37" s="45"/>
      <c r="O37" s="45"/>
      <c r="P37" s="45"/>
      <c r="Q37" s="45"/>
      <c r="R37" s="45"/>
      <c r="S37" s="58">
        <f>S34</f>
        <v>0.5</v>
      </c>
      <c r="T37" s="59">
        <v>1</v>
      </c>
    </row>
    <row r="38" spans="1:20" ht="15" customHeight="1" x14ac:dyDescent="0.2">
      <c r="A38" s="87">
        <f>'1 PANEL DATA DOUBLE SAMPLES'!A44</f>
        <v>28</v>
      </c>
      <c r="B38" s="88" t="str">
        <f>IF('1 PANEL DATA DOUBLE SAMPLES'!B44="","",'1 PANEL DATA DOUBLE SAMPLES'!B44)</f>
        <v/>
      </c>
      <c r="C38" s="120" t="str">
        <f>IF('1 PANEL DATA DOUBLE SAMPLES'!C44="","",'1 PANEL DATA DOUBLE SAMPLES'!C44)</f>
        <v/>
      </c>
      <c r="D38" s="87" t="str">
        <f>IF('1 PANEL DATA DOUBLE SAMPLES'!D44="","",'1 PANEL DATA DOUBLE SAMPLES'!D44)</f>
        <v/>
      </c>
      <c r="E38" s="58" t="str">
        <f>IF('1 PANEL DATA DOUBLE SAMPLES'!T44="","",'1 PANEL DATA DOUBLE SAMPLES'!T44)</f>
        <v/>
      </c>
      <c r="F38" s="89" t="str">
        <f>IF('1 PANEL DATA DOUBLE SAMPLES'!Y44="","",'1 PANEL DATA DOUBLE SAMPLES'!Y44)</f>
        <v/>
      </c>
      <c r="G38" s="121" t="str">
        <f>IF('1 PANEL DATA DOUBLE SAMPLES'!X44="","",'1 PANEL DATA DOUBLE SAMPLES'!X44)</f>
        <v/>
      </c>
      <c r="H38" s="67"/>
      <c r="I38" s="67"/>
      <c r="J38" s="45"/>
      <c r="K38" s="45"/>
      <c r="L38" s="45"/>
      <c r="M38" s="45"/>
      <c r="N38" s="45"/>
      <c r="O38" s="45"/>
      <c r="P38" s="45"/>
      <c r="Q38" s="45"/>
      <c r="R38" s="45"/>
      <c r="S38" s="58">
        <f>S34</f>
        <v>0.5</v>
      </c>
      <c r="T38" s="59">
        <v>1</v>
      </c>
    </row>
    <row r="39" spans="1:20" ht="15" customHeight="1" x14ac:dyDescent="0.2">
      <c r="A39" s="87">
        <f>'1 PANEL DATA DOUBLE SAMPLES'!A45</f>
        <v>29</v>
      </c>
      <c r="B39" s="88" t="str">
        <f>IF('1 PANEL DATA DOUBLE SAMPLES'!B45="","",'1 PANEL DATA DOUBLE SAMPLES'!B45)</f>
        <v/>
      </c>
      <c r="C39" s="120" t="str">
        <f>IF('1 PANEL DATA DOUBLE SAMPLES'!C45="","",'1 PANEL DATA DOUBLE SAMPLES'!C45)</f>
        <v/>
      </c>
      <c r="D39" s="87" t="str">
        <f>IF('1 PANEL DATA DOUBLE SAMPLES'!D45="","",'1 PANEL DATA DOUBLE SAMPLES'!D45)</f>
        <v/>
      </c>
      <c r="E39" s="58" t="str">
        <f>IF('1 PANEL DATA DOUBLE SAMPLES'!T45="","",'1 PANEL DATA DOUBLE SAMPLES'!T45)</f>
        <v/>
      </c>
      <c r="F39" s="89" t="str">
        <f>IF('1 PANEL DATA DOUBLE SAMPLES'!Y45="","",'1 PANEL DATA DOUBLE SAMPLES'!Y45)</f>
        <v/>
      </c>
      <c r="G39" s="121" t="str">
        <f>IF('1 PANEL DATA DOUBLE SAMPLES'!X45="","",'1 PANEL DATA DOUBLE SAMPLES'!X45)</f>
        <v/>
      </c>
      <c r="H39" s="67"/>
      <c r="I39" s="67"/>
      <c r="J39" s="45"/>
      <c r="K39" s="45"/>
      <c r="L39" s="45"/>
      <c r="M39" s="45"/>
      <c r="N39" s="45"/>
      <c r="O39" s="45"/>
      <c r="P39" s="45"/>
      <c r="Q39" s="45"/>
      <c r="R39" s="45"/>
      <c r="S39" s="58">
        <f>S34</f>
        <v>0.5</v>
      </c>
      <c r="T39" s="59">
        <v>1</v>
      </c>
    </row>
    <row r="40" spans="1:20" ht="15" customHeight="1" x14ac:dyDescent="0.2">
      <c r="A40" s="87">
        <f>'1 PANEL DATA DOUBLE SAMPLES'!A46</f>
        <v>30</v>
      </c>
      <c r="B40" s="88" t="str">
        <f>IF('1 PANEL DATA DOUBLE SAMPLES'!B46="","",'1 PANEL DATA DOUBLE SAMPLES'!B46)</f>
        <v/>
      </c>
      <c r="C40" s="120" t="str">
        <f>IF('1 PANEL DATA DOUBLE SAMPLES'!C46="","",'1 PANEL DATA DOUBLE SAMPLES'!C46)</f>
        <v/>
      </c>
      <c r="D40" s="87" t="str">
        <f>IF('1 PANEL DATA DOUBLE SAMPLES'!D46="","",'1 PANEL DATA DOUBLE SAMPLES'!D46)</f>
        <v/>
      </c>
      <c r="E40" s="58" t="str">
        <f>IF('1 PANEL DATA DOUBLE SAMPLES'!T46="","",'1 PANEL DATA DOUBLE SAMPLES'!T46)</f>
        <v/>
      </c>
      <c r="F40" s="89" t="str">
        <f>IF('1 PANEL DATA DOUBLE SAMPLES'!Y46="","",'1 PANEL DATA DOUBLE SAMPLES'!Y46)</f>
        <v/>
      </c>
      <c r="G40" s="121" t="str">
        <f>IF('1 PANEL DATA DOUBLE SAMPLES'!X46="","",'1 PANEL DATA DOUBLE SAMPLES'!X46)</f>
        <v/>
      </c>
      <c r="H40" s="67"/>
      <c r="I40" s="67"/>
      <c r="J40" s="45"/>
      <c r="K40" s="45"/>
      <c r="L40" s="45"/>
      <c r="M40" s="45"/>
      <c r="N40" s="45"/>
      <c r="O40" s="45"/>
      <c r="P40" s="45"/>
      <c r="Q40" s="45"/>
      <c r="R40" s="45"/>
      <c r="S40" s="58">
        <f>S34</f>
        <v>0.5</v>
      </c>
      <c r="T40" s="59">
        <v>1</v>
      </c>
    </row>
    <row r="41" spans="1:20" ht="15" customHeight="1" x14ac:dyDescent="0.2">
      <c r="A41" s="87">
        <f>'1 PANEL DATA DOUBLE SAMPLES'!A47</f>
        <v>31</v>
      </c>
      <c r="B41" s="88" t="str">
        <f>IF('1 PANEL DATA DOUBLE SAMPLES'!B47="","",'1 PANEL DATA DOUBLE SAMPLES'!B47)</f>
        <v/>
      </c>
      <c r="C41" s="120" t="str">
        <f>IF('1 PANEL DATA DOUBLE SAMPLES'!C47="","",'1 PANEL DATA DOUBLE SAMPLES'!C47)</f>
        <v/>
      </c>
      <c r="D41" s="87" t="str">
        <f>IF('1 PANEL DATA DOUBLE SAMPLES'!D47="","",'1 PANEL DATA DOUBLE SAMPLES'!D47)</f>
        <v/>
      </c>
      <c r="E41" s="58" t="str">
        <f>IF('1 PANEL DATA DOUBLE SAMPLES'!T47="","",'1 PANEL DATA DOUBLE SAMPLES'!T47)</f>
        <v/>
      </c>
      <c r="F41" s="89" t="str">
        <f>IF('1 PANEL DATA DOUBLE SAMPLES'!Y47="","",'1 PANEL DATA DOUBLE SAMPLES'!Y47)</f>
        <v/>
      </c>
      <c r="G41" s="121" t="str">
        <f>IF('1 PANEL DATA DOUBLE SAMPLES'!X47="","",'1 PANEL DATA DOUBLE SAMPLES'!X47)</f>
        <v/>
      </c>
      <c r="H41" s="67"/>
      <c r="I41" s="67"/>
      <c r="J41" s="45"/>
      <c r="K41" s="45"/>
      <c r="L41" s="45"/>
      <c r="M41" s="45"/>
      <c r="N41" s="45"/>
      <c r="O41" s="45"/>
      <c r="P41" s="45"/>
      <c r="Q41" s="45"/>
      <c r="R41" s="45"/>
      <c r="S41" s="58">
        <f>S34</f>
        <v>0.5</v>
      </c>
      <c r="T41" s="59">
        <v>1</v>
      </c>
    </row>
    <row r="42" spans="1:20" ht="15" customHeight="1" x14ac:dyDescent="0.2">
      <c r="A42" s="87">
        <f>'1 PANEL DATA DOUBLE SAMPLES'!A48</f>
        <v>32</v>
      </c>
      <c r="B42" s="88" t="str">
        <f>IF('1 PANEL DATA DOUBLE SAMPLES'!B48="","",'1 PANEL DATA DOUBLE SAMPLES'!B48)</f>
        <v/>
      </c>
      <c r="C42" s="120" t="str">
        <f>IF('1 PANEL DATA DOUBLE SAMPLES'!C48="","",'1 PANEL DATA DOUBLE SAMPLES'!C48)</f>
        <v/>
      </c>
      <c r="D42" s="87" t="str">
        <f>IF('1 PANEL DATA DOUBLE SAMPLES'!D48="","",'1 PANEL DATA DOUBLE SAMPLES'!D48)</f>
        <v/>
      </c>
      <c r="E42" s="58" t="str">
        <f>IF('1 PANEL DATA DOUBLE SAMPLES'!T48="","",'1 PANEL DATA DOUBLE SAMPLES'!T48)</f>
        <v/>
      </c>
      <c r="F42" s="89" t="str">
        <f>IF('1 PANEL DATA DOUBLE SAMPLES'!Y48="","",'1 PANEL DATA DOUBLE SAMPLES'!Y48)</f>
        <v/>
      </c>
      <c r="G42" s="121" t="str">
        <f>IF('1 PANEL DATA DOUBLE SAMPLES'!X48="","",'1 PANEL DATA DOUBLE SAMPLES'!X48)</f>
        <v/>
      </c>
      <c r="H42" s="67"/>
      <c r="I42" s="67"/>
      <c r="J42" s="45"/>
      <c r="K42" s="45"/>
      <c r="L42" s="45"/>
      <c r="M42" s="45"/>
      <c r="N42" s="45"/>
      <c r="O42" s="45"/>
      <c r="P42" s="45"/>
      <c r="Q42" s="45"/>
      <c r="R42" s="45"/>
      <c r="S42" s="58">
        <f>S34</f>
        <v>0.5</v>
      </c>
      <c r="T42" s="59">
        <v>1</v>
      </c>
    </row>
    <row r="43" spans="1:20" ht="15" customHeight="1" x14ac:dyDescent="0.2">
      <c r="A43" s="87">
        <f>'1 PANEL DATA DOUBLE SAMPLES'!A49</f>
        <v>33</v>
      </c>
      <c r="B43" s="88" t="str">
        <f>IF('1 PANEL DATA DOUBLE SAMPLES'!B49="","",'1 PANEL DATA DOUBLE SAMPLES'!B49)</f>
        <v/>
      </c>
      <c r="C43" s="120" t="str">
        <f>IF('1 PANEL DATA DOUBLE SAMPLES'!C49="","",'1 PANEL DATA DOUBLE SAMPLES'!C49)</f>
        <v/>
      </c>
      <c r="D43" s="87" t="str">
        <f>IF('1 PANEL DATA DOUBLE SAMPLES'!D49="","",'1 PANEL DATA DOUBLE SAMPLES'!D49)</f>
        <v/>
      </c>
      <c r="E43" s="58" t="str">
        <f>IF('1 PANEL DATA DOUBLE SAMPLES'!T49="","",'1 PANEL DATA DOUBLE SAMPLES'!T49)</f>
        <v/>
      </c>
      <c r="F43" s="89" t="str">
        <f>IF('1 PANEL DATA DOUBLE SAMPLES'!Y49="","",'1 PANEL DATA DOUBLE SAMPLES'!Y49)</f>
        <v/>
      </c>
      <c r="G43" s="121" t="str">
        <f>IF('1 PANEL DATA DOUBLE SAMPLES'!X49="","",'1 PANEL DATA DOUBLE SAMPLES'!X49)</f>
        <v/>
      </c>
      <c r="H43" s="67"/>
      <c r="I43" s="67"/>
      <c r="J43" s="45"/>
      <c r="K43" s="45"/>
      <c r="L43" s="45"/>
      <c r="M43" s="45"/>
      <c r="N43" s="45"/>
      <c r="O43" s="45"/>
      <c r="P43" s="45"/>
      <c r="Q43" s="45"/>
      <c r="R43" s="45"/>
      <c r="S43" s="58">
        <f>S34</f>
        <v>0.5</v>
      </c>
      <c r="T43" s="59">
        <v>1</v>
      </c>
    </row>
    <row r="44" spans="1:20" ht="15" customHeight="1" x14ac:dyDescent="0.2">
      <c r="A44" s="87">
        <f>'1 PANEL DATA DOUBLE SAMPLES'!A50</f>
        <v>34</v>
      </c>
      <c r="B44" s="88" t="str">
        <f>IF('1 PANEL DATA DOUBLE SAMPLES'!B50="","",'1 PANEL DATA DOUBLE SAMPLES'!B50)</f>
        <v/>
      </c>
      <c r="C44" s="120" t="str">
        <f>IF('1 PANEL DATA DOUBLE SAMPLES'!C50="","",'1 PANEL DATA DOUBLE SAMPLES'!C50)</f>
        <v/>
      </c>
      <c r="D44" s="87" t="str">
        <f>IF('1 PANEL DATA DOUBLE SAMPLES'!D50="","",'1 PANEL DATA DOUBLE SAMPLES'!D50)</f>
        <v/>
      </c>
      <c r="E44" s="58" t="str">
        <f>IF('1 PANEL DATA DOUBLE SAMPLES'!T50="","",'1 PANEL DATA DOUBLE SAMPLES'!T50)</f>
        <v/>
      </c>
      <c r="F44" s="89" t="str">
        <f>IF('1 PANEL DATA DOUBLE SAMPLES'!Y50="","",'1 PANEL DATA DOUBLE SAMPLES'!Y50)</f>
        <v/>
      </c>
      <c r="G44" s="121" t="str">
        <f>IF('1 PANEL DATA DOUBLE SAMPLES'!X50="","",'1 PANEL DATA DOUBLE SAMPLES'!X50)</f>
        <v/>
      </c>
      <c r="H44" s="67"/>
      <c r="I44" s="67"/>
      <c r="J44" s="45"/>
      <c r="K44" s="45"/>
      <c r="L44" s="45"/>
      <c r="M44" s="45"/>
      <c r="N44" s="45"/>
      <c r="O44" s="45"/>
      <c r="P44" s="45"/>
      <c r="Q44" s="45"/>
      <c r="R44" s="45"/>
      <c r="S44" s="58">
        <f>S34</f>
        <v>0.5</v>
      </c>
      <c r="T44" s="59">
        <v>1</v>
      </c>
    </row>
    <row r="45" spans="1:20" ht="15" customHeight="1" x14ac:dyDescent="0.2">
      <c r="A45" s="87">
        <f>'1 PANEL DATA DOUBLE SAMPLES'!A51</f>
        <v>35</v>
      </c>
      <c r="B45" s="88" t="str">
        <f>IF('1 PANEL DATA DOUBLE SAMPLES'!B51="","",'1 PANEL DATA DOUBLE SAMPLES'!B51)</f>
        <v/>
      </c>
      <c r="C45" s="120" t="str">
        <f>IF('1 PANEL DATA DOUBLE SAMPLES'!C51="","",'1 PANEL DATA DOUBLE SAMPLES'!C51)</f>
        <v/>
      </c>
      <c r="D45" s="87" t="str">
        <f>IF('1 PANEL DATA DOUBLE SAMPLES'!D51="","",'1 PANEL DATA DOUBLE SAMPLES'!D51)</f>
        <v/>
      </c>
      <c r="E45" s="58" t="str">
        <f>IF('1 PANEL DATA DOUBLE SAMPLES'!T51="","",'1 PANEL DATA DOUBLE SAMPLES'!T51)</f>
        <v/>
      </c>
      <c r="F45" s="89" t="str">
        <f>IF('1 PANEL DATA DOUBLE SAMPLES'!Y51="","",'1 PANEL DATA DOUBLE SAMPLES'!Y51)</f>
        <v/>
      </c>
      <c r="G45" s="121" t="str">
        <f>IF('1 PANEL DATA DOUBLE SAMPLES'!X51="","",'1 PANEL DATA DOUBLE SAMPLES'!X51)</f>
        <v/>
      </c>
      <c r="H45" s="67"/>
      <c r="I45" s="67"/>
      <c r="J45" s="45"/>
      <c r="K45" s="45"/>
      <c r="L45" s="45"/>
      <c r="M45" s="45"/>
      <c r="N45" s="45"/>
      <c r="O45" s="45"/>
      <c r="P45" s="45"/>
      <c r="Q45" s="45"/>
      <c r="R45" s="45"/>
      <c r="S45" s="58">
        <f>S34</f>
        <v>0.5</v>
      </c>
      <c r="T45" s="59">
        <v>1</v>
      </c>
    </row>
    <row r="46" spans="1:20" ht="15" customHeight="1" x14ac:dyDescent="0.2">
      <c r="A46" s="87">
        <f>'1 PANEL DATA DOUBLE SAMPLES'!A52</f>
        <v>36</v>
      </c>
      <c r="B46" s="88" t="str">
        <f>IF('1 PANEL DATA DOUBLE SAMPLES'!B52="","",'1 PANEL DATA DOUBLE SAMPLES'!B52)</f>
        <v/>
      </c>
      <c r="C46" s="120" t="str">
        <f>IF('1 PANEL DATA DOUBLE SAMPLES'!C52="","",'1 PANEL DATA DOUBLE SAMPLES'!C52)</f>
        <v/>
      </c>
      <c r="D46" s="87" t="str">
        <f>IF('1 PANEL DATA DOUBLE SAMPLES'!D52="","",'1 PANEL DATA DOUBLE SAMPLES'!D52)</f>
        <v/>
      </c>
      <c r="E46" s="58" t="str">
        <f>IF('1 PANEL DATA DOUBLE SAMPLES'!T52="","",'1 PANEL DATA DOUBLE SAMPLES'!T52)</f>
        <v/>
      </c>
      <c r="F46" s="89" t="str">
        <f>IF('1 PANEL DATA DOUBLE SAMPLES'!Y52="","",'1 PANEL DATA DOUBLE SAMPLES'!Y52)</f>
        <v/>
      </c>
      <c r="G46" s="121" t="str">
        <f>IF('1 PANEL DATA DOUBLE SAMPLES'!X52="","",'1 PANEL DATA DOUBLE SAMPLES'!X52)</f>
        <v/>
      </c>
      <c r="H46" s="67"/>
      <c r="I46" s="67"/>
      <c r="J46" s="45"/>
      <c r="K46" s="45"/>
      <c r="L46" s="45"/>
      <c r="M46" s="45"/>
      <c r="N46" s="45"/>
      <c r="O46" s="45"/>
      <c r="P46" s="45"/>
      <c r="Q46" s="45"/>
      <c r="R46" s="45"/>
      <c r="S46" s="58">
        <f t="shared" ref="S46" si="1">S36</f>
        <v>0.5</v>
      </c>
      <c r="T46" s="59">
        <v>1</v>
      </c>
    </row>
    <row r="47" spans="1:20" x14ac:dyDescent="0.2">
      <c r="A47" s="87">
        <f>'1 PANEL DATA DOUBLE SAMPLES'!A53</f>
        <v>37</v>
      </c>
      <c r="B47" s="88" t="str">
        <f>IF('1 PANEL DATA DOUBLE SAMPLES'!B53="","",'1 PANEL DATA DOUBLE SAMPLES'!B53)</f>
        <v/>
      </c>
      <c r="C47" s="120" t="str">
        <f>IF('1 PANEL DATA DOUBLE SAMPLES'!C53="","",'1 PANEL DATA DOUBLE SAMPLES'!C53)</f>
        <v/>
      </c>
      <c r="D47" s="87" t="str">
        <f>IF('1 PANEL DATA DOUBLE SAMPLES'!D53="","",'1 PANEL DATA DOUBLE SAMPLES'!D53)</f>
        <v/>
      </c>
      <c r="E47" s="58" t="str">
        <f>IF('1 PANEL DATA DOUBLE SAMPLES'!T53="","",'1 PANEL DATA DOUBLE SAMPLES'!T53)</f>
        <v/>
      </c>
      <c r="F47" s="89" t="str">
        <f>IF('1 PANEL DATA DOUBLE SAMPLES'!Y53="","",'1 PANEL DATA DOUBLE SAMPLES'!Y53)</f>
        <v/>
      </c>
      <c r="G47" s="121" t="str">
        <f>IF('1 PANEL DATA DOUBLE SAMPLES'!X53="","",'1 PANEL DATA DOUBLE SAMPLES'!X53)</f>
        <v/>
      </c>
      <c r="H47" s="67"/>
      <c r="I47" s="67"/>
      <c r="S47" s="58">
        <f t="shared" ref="S47" si="2">S36</f>
        <v>0.5</v>
      </c>
      <c r="T47" s="59">
        <v>1</v>
      </c>
    </row>
    <row r="48" spans="1:20" x14ac:dyDescent="0.2">
      <c r="A48" s="87">
        <f>'1 PANEL DATA DOUBLE SAMPLES'!A54</f>
        <v>38</v>
      </c>
      <c r="B48" s="88" t="str">
        <f>IF('1 PANEL DATA DOUBLE SAMPLES'!B54="","",'1 PANEL DATA DOUBLE SAMPLES'!B54)</f>
        <v/>
      </c>
      <c r="C48" s="120" t="str">
        <f>IF('1 PANEL DATA DOUBLE SAMPLES'!C54="","",'1 PANEL DATA DOUBLE SAMPLES'!C54)</f>
        <v/>
      </c>
      <c r="D48" s="87" t="str">
        <f>IF('1 PANEL DATA DOUBLE SAMPLES'!D54="","",'1 PANEL DATA DOUBLE SAMPLES'!D54)</f>
        <v/>
      </c>
      <c r="E48" s="58" t="str">
        <f>IF('1 PANEL DATA DOUBLE SAMPLES'!T54="","",'1 PANEL DATA DOUBLE SAMPLES'!T54)</f>
        <v/>
      </c>
      <c r="F48" s="89" t="str">
        <f>IF('1 PANEL DATA DOUBLE SAMPLES'!Y54="","",'1 PANEL DATA DOUBLE SAMPLES'!Y54)</f>
        <v/>
      </c>
      <c r="G48" s="121" t="str">
        <f>IF('1 PANEL DATA DOUBLE SAMPLES'!X54="","",'1 PANEL DATA DOUBLE SAMPLES'!X54)</f>
        <v/>
      </c>
      <c r="H48" s="67"/>
      <c r="I48" s="67"/>
      <c r="S48" s="58">
        <f t="shared" ref="S48" si="3">S38</f>
        <v>0.5</v>
      </c>
      <c r="T48" s="59">
        <v>1</v>
      </c>
    </row>
    <row r="49" spans="1:20" x14ac:dyDescent="0.2">
      <c r="A49" s="87">
        <f>'1 PANEL DATA DOUBLE SAMPLES'!A55</f>
        <v>39</v>
      </c>
      <c r="B49" s="88" t="str">
        <f>IF('1 PANEL DATA DOUBLE SAMPLES'!B55="","",'1 PANEL DATA DOUBLE SAMPLES'!B55)</f>
        <v/>
      </c>
      <c r="C49" s="120" t="str">
        <f>IF('1 PANEL DATA DOUBLE SAMPLES'!C55="","",'1 PANEL DATA DOUBLE SAMPLES'!C55)</f>
        <v/>
      </c>
      <c r="D49" s="87" t="str">
        <f>IF('1 PANEL DATA DOUBLE SAMPLES'!D55="","",'1 PANEL DATA DOUBLE SAMPLES'!D55)</f>
        <v/>
      </c>
      <c r="E49" s="58" t="str">
        <f>IF('1 PANEL DATA DOUBLE SAMPLES'!T55="","",'1 PANEL DATA DOUBLE SAMPLES'!T55)</f>
        <v/>
      </c>
      <c r="F49" s="89" t="str">
        <f>IF('1 PANEL DATA DOUBLE SAMPLES'!Y55="","",'1 PANEL DATA DOUBLE SAMPLES'!Y55)</f>
        <v/>
      </c>
      <c r="G49" s="121" t="str">
        <f>IF('1 PANEL DATA DOUBLE SAMPLES'!X55="","",'1 PANEL DATA DOUBLE SAMPLES'!X55)</f>
        <v/>
      </c>
      <c r="H49" s="67"/>
      <c r="I49" s="67"/>
      <c r="S49" s="58">
        <f t="shared" ref="S49" si="4">S38</f>
        <v>0.5</v>
      </c>
      <c r="T49" s="59">
        <v>1</v>
      </c>
    </row>
    <row r="50" spans="1:20" x14ac:dyDescent="0.2">
      <c r="A50" s="87">
        <f>'1 PANEL DATA DOUBLE SAMPLES'!A56</f>
        <v>40</v>
      </c>
      <c r="B50" s="88" t="str">
        <f>IF('1 PANEL DATA DOUBLE SAMPLES'!B56="","",'1 PANEL DATA DOUBLE SAMPLES'!B56)</f>
        <v/>
      </c>
      <c r="C50" s="120" t="str">
        <f>IF('1 PANEL DATA DOUBLE SAMPLES'!C56="","",'1 PANEL DATA DOUBLE SAMPLES'!C56)</f>
        <v/>
      </c>
      <c r="D50" s="87" t="str">
        <f>IF('1 PANEL DATA DOUBLE SAMPLES'!D56="","",'1 PANEL DATA DOUBLE SAMPLES'!D56)</f>
        <v/>
      </c>
      <c r="E50" s="58" t="str">
        <f>IF('1 PANEL DATA DOUBLE SAMPLES'!T56="","",'1 PANEL DATA DOUBLE SAMPLES'!T56)</f>
        <v/>
      </c>
      <c r="F50" s="89" t="str">
        <f>IF('1 PANEL DATA DOUBLE SAMPLES'!Y56="","",'1 PANEL DATA DOUBLE SAMPLES'!Y56)</f>
        <v/>
      </c>
      <c r="G50" s="121" t="str">
        <f>IF('1 PANEL DATA DOUBLE SAMPLES'!X56="","",'1 PANEL DATA DOUBLE SAMPLES'!X56)</f>
        <v/>
      </c>
      <c r="H50" s="67"/>
      <c r="I50" s="67"/>
      <c r="S50" s="58">
        <f t="shared" ref="S50" si="5">S40</f>
        <v>0.5</v>
      </c>
      <c r="T50" s="59">
        <v>1</v>
      </c>
    </row>
    <row r="51" spans="1:20" x14ac:dyDescent="0.2">
      <c r="A51" s="87">
        <f>'1 PANEL DATA DOUBLE SAMPLES'!A57</f>
        <v>41</v>
      </c>
      <c r="B51" s="88" t="str">
        <f>IF('1 PANEL DATA DOUBLE SAMPLES'!B57="","",'1 PANEL DATA DOUBLE SAMPLES'!B57)</f>
        <v/>
      </c>
      <c r="C51" s="120" t="str">
        <f>IF('1 PANEL DATA DOUBLE SAMPLES'!C57="","",'1 PANEL DATA DOUBLE SAMPLES'!C57)</f>
        <v/>
      </c>
      <c r="D51" s="87" t="str">
        <f>IF('1 PANEL DATA DOUBLE SAMPLES'!D57="","",'1 PANEL DATA DOUBLE SAMPLES'!D57)</f>
        <v/>
      </c>
      <c r="E51" s="58" t="str">
        <f>IF('1 PANEL DATA DOUBLE SAMPLES'!T57="","",'1 PANEL DATA DOUBLE SAMPLES'!T57)</f>
        <v/>
      </c>
      <c r="F51" s="89" t="str">
        <f>IF('1 PANEL DATA DOUBLE SAMPLES'!Y57="","",'1 PANEL DATA DOUBLE SAMPLES'!Y57)</f>
        <v/>
      </c>
      <c r="G51" s="121" t="str">
        <f>IF('1 PANEL DATA DOUBLE SAMPLES'!X57="","",'1 PANEL DATA DOUBLE SAMPLES'!X57)</f>
        <v/>
      </c>
      <c r="H51" s="67"/>
      <c r="I51" s="67"/>
      <c r="S51" s="58">
        <f t="shared" ref="S51" si="6">S40</f>
        <v>0.5</v>
      </c>
      <c r="T51" s="59">
        <v>1</v>
      </c>
    </row>
    <row r="52" spans="1:20" x14ac:dyDescent="0.2">
      <c r="A52" s="87">
        <f>'1 PANEL DATA DOUBLE SAMPLES'!A58</f>
        <v>42</v>
      </c>
      <c r="B52" s="88" t="str">
        <f>IF('1 PANEL DATA DOUBLE SAMPLES'!B58="","",'1 PANEL DATA DOUBLE SAMPLES'!B58)</f>
        <v/>
      </c>
      <c r="C52" s="120" t="str">
        <f>IF('1 PANEL DATA DOUBLE SAMPLES'!C58="","",'1 PANEL DATA DOUBLE SAMPLES'!C58)</f>
        <v/>
      </c>
      <c r="D52" s="87" t="str">
        <f>IF('1 PANEL DATA DOUBLE SAMPLES'!D58="","",'1 PANEL DATA DOUBLE SAMPLES'!D58)</f>
        <v/>
      </c>
      <c r="E52" s="58" t="str">
        <f>IF('1 PANEL DATA DOUBLE SAMPLES'!T58="","",'1 PANEL DATA DOUBLE SAMPLES'!T58)</f>
        <v/>
      </c>
      <c r="F52" s="89" t="str">
        <f>IF('1 PANEL DATA DOUBLE SAMPLES'!Y58="","",'1 PANEL DATA DOUBLE SAMPLES'!Y58)</f>
        <v/>
      </c>
      <c r="G52" s="121" t="str">
        <f>IF('1 PANEL DATA DOUBLE SAMPLES'!X58="","",'1 PANEL DATA DOUBLE SAMPLES'!X58)</f>
        <v/>
      </c>
      <c r="H52" s="67"/>
      <c r="I52" s="67"/>
      <c r="S52" s="58">
        <f t="shared" ref="S52" si="7">S42</f>
        <v>0.5</v>
      </c>
      <c r="T52" s="59">
        <v>1</v>
      </c>
    </row>
  </sheetData>
  <sheetProtection algorithmName="SHA-512" hashValue="SiLwSJtJL/rw8Nl7X0eMk/ueeRc2pwqMy5utyi2QhsaYMhrsevToW+rBtkJXKM2QTmzJjQEAfb74rarhBSZSTQ==" saltValue="WdWU36K3q7FyN/inLExIug==" spinCount="100000" sheet="1" formatCells="0" formatColumns="0" formatRows="0"/>
  <mergeCells count="6">
    <mergeCell ref="K8:N8"/>
    <mergeCell ref="O8:P8"/>
    <mergeCell ref="A6:B6"/>
    <mergeCell ref="C6:E6"/>
    <mergeCell ref="J6:K6"/>
    <mergeCell ref="L6:N6"/>
  </mergeCells>
  <pageMargins left="0.75" right="0.75" top="1" bottom="1" header="0.51180555555555551" footer="0.51180555555555551"/>
  <pageSetup scale="75" firstPageNumber="0" orientation="portrait" horizontalDpi="300" verticalDpi="300" r:id="rId1"/>
  <headerFooter alignWithMargins="0"/>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57"/>
  <sheetViews>
    <sheetView showGridLines="0" zoomScale="75" zoomScaleNormal="75" zoomScaleSheetLayoutView="75" workbookViewId="0">
      <selection activeCell="K8" sqref="K8"/>
    </sheetView>
  </sheetViews>
  <sheetFormatPr defaultColWidth="9.140625" defaultRowHeight="12.75" x14ac:dyDescent="0.25"/>
  <cols>
    <col min="1" max="1" width="11" style="8" customWidth="1"/>
    <col min="2" max="2" width="12.140625" style="8" customWidth="1"/>
    <col min="3" max="3" width="20.7109375" style="8" customWidth="1"/>
    <col min="4" max="4" width="12.7109375" style="8" customWidth="1"/>
    <col min="5" max="5" width="14.140625" style="8" customWidth="1"/>
    <col min="6" max="6" width="11" style="8" customWidth="1"/>
    <col min="7" max="7" width="10" style="8" customWidth="1"/>
    <col min="8" max="8" width="13.42578125" style="8" customWidth="1"/>
    <col min="9" max="9" width="14.28515625" style="8" customWidth="1"/>
    <col min="10" max="11" width="12.5703125" style="8" customWidth="1"/>
    <col min="12" max="12" width="10.42578125" style="8" customWidth="1"/>
    <col min="13" max="14" width="12.5703125" style="8" customWidth="1"/>
    <col min="15" max="16" width="12.5703125" style="4" customWidth="1"/>
    <col min="17" max="17" width="21.5703125" style="4" customWidth="1"/>
    <col min="18" max="20" width="12.5703125" style="4" customWidth="1"/>
    <col min="21" max="21" width="19.140625" style="4" customWidth="1"/>
    <col min="22" max="22" width="11.5703125" style="4" customWidth="1"/>
    <col min="23" max="23" width="15.5703125" style="4" customWidth="1"/>
    <col min="24" max="24" width="14.140625" style="4" customWidth="1"/>
    <col min="25" max="25" width="15" style="4" customWidth="1"/>
    <col min="26" max="26" width="19.7109375" style="4" customWidth="1"/>
    <col min="27" max="27" width="8.28515625" style="4" customWidth="1"/>
    <col min="28" max="28" width="14.85546875" style="4" customWidth="1"/>
    <col min="29" max="29" width="12.85546875" style="18" customWidth="1"/>
    <col min="30" max="30" width="9.28515625" style="18" customWidth="1"/>
    <col min="31" max="31" width="7.5703125" style="18" customWidth="1"/>
    <col min="32" max="32" width="9.5703125" style="18" customWidth="1"/>
    <col min="33" max="33" width="9.28515625" style="18" customWidth="1"/>
    <col min="34" max="34" width="10.5703125" style="18" customWidth="1"/>
    <col min="35" max="35" width="10.140625" style="8" customWidth="1"/>
    <col min="36" max="36" width="16.7109375" style="8" customWidth="1"/>
    <col min="37" max="16384" width="9.140625" style="8"/>
  </cols>
  <sheetData>
    <row r="1" spans="1:37" ht="15" x14ac:dyDescent="0.25">
      <c r="A1" s="72" t="s">
        <v>117</v>
      </c>
      <c r="O1" s="2" t="str">
        <f>A1</f>
        <v>QUALITY CONTROL OF THE PANEL (COI/T.20/Doc.Nº17)</v>
      </c>
    </row>
    <row r="2" spans="1:37" ht="19.5" x14ac:dyDescent="0.25">
      <c r="A2" s="2" t="s">
        <v>62</v>
      </c>
      <c r="B2" s="3"/>
      <c r="C2" s="3"/>
      <c r="D2" s="4"/>
      <c r="E2" s="3"/>
      <c r="F2" s="4"/>
      <c r="G2" s="4"/>
      <c r="H2" s="4"/>
      <c r="I2" s="5"/>
      <c r="J2" s="5"/>
      <c r="K2" s="5"/>
      <c r="L2" s="5"/>
      <c r="M2" s="5"/>
      <c r="N2" s="5"/>
      <c r="O2" s="2" t="str">
        <f t="shared" ref="O2:O6" si="0">A2</f>
        <v xml:space="preserve">DEVIATION NUMBER &amp; Z-SCORE OF THE PANEL CALCULATED BY USING ANALYSIS OF REFERENCE SAMPLES </v>
      </c>
      <c r="P2" s="5"/>
      <c r="Q2" s="5"/>
      <c r="R2" s="5"/>
      <c r="S2" s="5"/>
      <c r="T2" s="5"/>
      <c r="U2" s="5"/>
      <c r="X2" s="20"/>
      <c r="Y2" s="20"/>
      <c r="Z2" s="5"/>
      <c r="AB2" s="6"/>
      <c r="AC2" s="7"/>
      <c r="AD2" s="7"/>
      <c r="AE2" s="7"/>
      <c r="AF2" s="7"/>
      <c r="AG2" s="7"/>
      <c r="AH2" s="7"/>
      <c r="AI2" s="4"/>
      <c r="AJ2" s="4"/>
      <c r="AK2" s="4"/>
    </row>
    <row r="3" spans="1:37" ht="15" x14ac:dyDescent="0.25">
      <c r="A3" s="9" t="s">
        <v>0</v>
      </c>
      <c r="B3" s="10"/>
      <c r="C3" s="4"/>
      <c r="D3" s="4"/>
      <c r="E3" s="4"/>
      <c r="H3" s="4"/>
      <c r="I3" s="5"/>
      <c r="J3" s="5"/>
      <c r="K3" s="5"/>
      <c r="L3" s="5"/>
      <c r="M3" s="5"/>
      <c r="N3" s="5"/>
      <c r="O3" s="2" t="str">
        <f t="shared" si="0"/>
        <v>INSTRUCTIONS</v>
      </c>
      <c r="P3" s="5"/>
      <c r="Q3" s="5"/>
      <c r="R3" s="5"/>
      <c r="S3" s="5"/>
      <c r="T3" s="5"/>
      <c r="U3" s="5"/>
      <c r="X3" s="21"/>
      <c r="Y3" s="23"/>
      <c r="Z3" s="5"/>
      <c r="AA3" s="6"/>
      <c r="AB3" s="6"/>
      <c r="AC3" s="11"/>
      <c r="AD3" s="11"/>
      <c r="AE3" s="11"/>
      <c r="AF3" s="7"/>
      <c r="AG3" s="7"/>
      <c r="AH3" s="7"/>
      <c r="AI3" s="4"/>
      <c r="AJ3" s="4"/>
      <c r="AK3" s="4"/>
    </row>
    <row r="4" spans="1:37" ht="56.25" customHeight="1" x14ac:dyDescent="0.25">
      <c r="A4" s="282" t="s">
        <v>116</v>
      </c>
      <c r="B4" s="283"/>
      <c r="C4" s="283"/>
      <c r="D4" s="283"/>
      <c r="E4" s="283"/>
      <c r="F4" s="283"/>
      <c r="G4" s="283"/>
      <c r="H4" s="283"/>
      <c r="I4" s="283"/>
      <c r="J4" s="283"/>
      <c r="K4" s="283"/>
      <c r="L4" s="283"/>
      <c r="M4" s="283"/>
      <c r="N4" s="283"/>
      <c r="O4" s="282" t="str">
        <f t="shared" si="0"/>
        <v>In this sheet, the deviation number and z-score are calculated for fruity attribute and for the defect as well. The panel leader can calcucate these indexes only for classified attribute selecting the fruity for EVOO and the predominant defect for other categories.  In this case, he/she use only the first part of the page 1 of this sheet changing the tittle "fruity" by the tittle "classified attribute". For the calculation of deviation number, the first replicate is used. Panel leader can easily use the second replicate, by chanding the formula for its calculation.</v>
      </c>
      <c r="P4" s="284"/>
      <c r="Q4" s="284"/>
      <c r="R4" s="284"/>
      <c r="S4" s="284"/>
      <c r="T4" s="284"/>
      <c r="U4" s="284"/>
      <c r="V4" s="284"/>
      <c r="W4" s="284"/>
      <c r="X4" s="284"/>
      <c r="Y4" s="284"/>
      <c r="Z4" s="284"/>
      <c r="AA4" s="284"/>
      <c r="AB4" s="284"/>
      <c r="AC4" s="11"/>
      <c r="AD4" s="11"/>
      <c r="AE4" s="11"/>
      <c r="AF4" s="7"/>
      <c r="AG4" s="7"/>
      <c r="AH4" s="7"/>
      <c r="AI4" s="4"/>
      <c r="AJ4" s="4"/>
      <c r="AK4" s="4"/>
    </row>
    <row r="5" spans="1:37" ht="30.75" customHeight="1" x14ac:dyDescent="0.25">
      <c r="A5" s="282" t="s">
        <v>52</v>
      </c>
      <c r="B5" s="283"/>
      <c r="C5" s="283"/>
      <c r="D5" s="283"/>
      <c r="E5" s="283"/>
      <c r="F5" s="283"/>
      <c r="G5" s="283"/>
      <c r="H5" s="283"/>
      <c r="I5" s="283"/>
      <c r="J5" s="283"/>
      <c r="K5" s="283"/>
      <c r="L5" s="283"/>
      <c r="M5" s="283"/>
      <c r="N5" s="283"/>
      <c r="O5" s="282" t="str">
        <f t="shared" si="0"/>
        <v>The deviation number can be calculated in batch mode, if the number of analysed duplicate samples is between 6-10, or in continuous mode for number of samples ≥6.</v>
      </c>
      <c r="P5" s="284"/>
      <c r="Q5" s="284"/>
      <c r="R5" s="284"/>
      <c r="S5" s="284"/>
      <c r="T5" s="284"/>
      <c r="U5" s="284"/>
      <c r="V5" s="284"/>
      <c r="W5" s="284"/>
      <c r="X5" s="284"/>
      <c r="Y5" s="284"/>
      <c r="Z5" s="284"/>
      <c r="AA5" s="284"/>
      <c r="AB5" s="284"/>
      <c r="AC5" s="11"/>
      <c r="AD5" s="11"/>
      <c r="AE5" s="11"/>
      <c r="AF5" s="7"/>
      <c r="AG5" s="7"/>
      <c r="AH5" s="7"/>
      <c r="AI5" s="4"/>
      <c r="AJ5" s="4"/>
      <c r="AK5" s="4"/>
    </row>
    <row r="6" spans="1:37" ht="19.5" customHeight="1" thickBot="1" x14ac:dyDescent="0.3">
      <c r="A6" s="282" t="s">
        <v>66</v>
      </c>
      <c r="B6" s="283"/>
      <c r="C6" s="283"/>
      <c r="D6" s="283"/>
      <c r="E6" s="283"/>
      <c r="F6" s="283"/>
      <c r="G6" s="283"/>
      <c r="H6" s="283"/>
      <c r="I6" s="283"/>
      <c r="J6" s="283"/>
      <c r="K6" s="283"/>
      <c r="L6" s="283"/>
      <c r="M6" s="283"/>
      <c r="N6" s="283"/>
      <c r="O6" s="282" t="str">
        <f t="shared" si="0"/>
        <v>In case that panel performs duplicate analysis of a reference sample, the data are inserted in sheet 1 for the calculation of precision number, as well.</v>
      </c>
      <c r="P6" s="284"/>
      <c r="Q6" s="284"/>
      <c r="R6" s="284"/>
      <c r="S6" s="284"/>
      <c r="T6" s="284"/>
      <c r="U6" s="284"/>
      <c r="V6" s="284"/>
      <c r="W6" s="284"/>
      <c r="X6" s="284"/>
      <c r="Y6" s="284"/>
      <c r="Z6" s="284"/>
      <c r="AA6" s="284"/>
      <c r="AB6" s="284"/>
      <c r="AC6" s="6"/>
      <c r="AD6" s="6"/>
      <c r="AE6" s="11"/>
      <c r="AF6" s="7"/>
      <c r="AG6" s="7"/>
      <c r="AH6" s="7"/>
      <c r="AI6" s="4"/>
      <c r="AJ6" s="4"/>
      <c r="AK6" s="4"/>
    </row>
    <row r="7" spans="1:37" ht="16.5" thickTop="1" thickBot="1" x14ac:dyDescent="0.3">
      <c r="A7" s="6"/>
      <c r="B7" s="6"/>
      <c r="C7" s="6"/>
      <c r="D7" s="6"/>
      <c r="E7" s="6"/>
      <c r="F7" s="6"/>
      <c r="G7" s="6"/>
      <c r="H7" s="6"/>
      <c r="I7" s="6"/>
      <c r="J7" s="6"/>
      <c r="K7" s="6"/>
      <c r="L7" s="6"/>
      <c r="M7" s="6"/>
      <c r="N7" s="6"/>
      <c r="O7" s="6"/>
      <c r="P7" s="6"/>
      <c r="Q7" s="6"/>
      <c r="R7" s="6"/>
      <c r="S7" s="6"/>
      <c r="T7" s="6"/>
      <c r="U7" s="12"/>
      <c r="V7" s="12"/>
      <c r="W7" s="12"/>
      <c r="X7" s="19"/>
      <c r="Y7" s="23"/>
      <c r="Z7" s="322" t="s">
        <v>1</v>
      </c>
      <c r="AA7" s="323"/>
      <c r="AB7" s="324"/>
      <c r="AC7" s="11"/>
      <c r="AD7" s="11"/>
      <c r="AE7" s="11"/>
      <c r="AF7" s="7"/>
      <c r="AG7" s="7"/>
      <c r="AH7" s="7"/>
      <c r="AI7" s="4"/>
      <c r="AJ7" s="4"/>
      <c r="AK7" s="4"/>
    </row>
    <row r="8" spans="1:37" ht="29.25" customHeight="1" thickTop="1" thickBot="1" x14ac:dyDescent="0.3">
      <c r="A8" s="320" t="s">
        <v>18</v>
      </c>
      <c r="B8" s="321"/>
      <c r="C8" s="317" t="str">
        <f>'1a PANEL CHART PN'!C6:E6</f>
        <v>XXXX</v>
      </c>
      <c r="D8" s="318"/>
      <c r="E8" s="318"/>
      <c r="F8" s="319"/>
      <c r="G8" s="44"/>
      <c r="H8" s="28"/>
      <c r="I8" s="6"/>
      <c r="J8" s="6"/>
      <c r="K8" s="6"/>
      <c r="L8" s="6"/>
      <c r="M8" s="6"/>
      <c r="N8" s="6"/>
      <c r="O8" s="320" t="s">
        <v>18</v>
      </c>
      <c r="P8" s="325"/>
      <c r="Q8" s="317" t="str">
        <f>C8</f>
        <v>XXXX</v>
      </c>
      <c r="R8" s="318"/>
      <c r="S8" s="318"/>
      <c r="T8" s="319"/>
      <c r="U8" s="12"/>
      <c r="V8" s="12"/>
      <c r="W8" s="12"/>
      <c r="Y8" s="29"/>
      <c r="Z8" s="326" t="s">
        <v>105</v>
      </c>
      <c r="AA8" s="327"/>
      <c r="AB8" s="328"/>
      <c r="AC8" s="11"/>
      <c r="AD8" s="11"/>
      <c r="AE8" s="11"/>
      <c r="AF8" s="7"/>
      <c r="AG8" s="7"/>
      <c r="AH8" s="7"/>
      <c r="AI8" s="4"/>
      <c r="AJ8" s="4"/>
      <c r="AK8" s="4"/>
    </row>
    <row r="9" spans="1:37" ht="23.25" customHeight="1" thickTop="1" thickBot="1" x14ac:dyDescent="0.3">
      <c r="I9" s="6"/>
      <c r="J9" s="6"/>
      <c r="K9" s="6"/>
      <c r="L9" s="6"/>
      <c r="M9" s="6"/>
      <c r="N9" s="6"/>
      <c r="O9" s="6"/>
      <c r="P9" s="6"/>
      <c r="Q9" s="6"/>
      <c r="R9" s="6"/>
      <c r="S9" s="6"/>
      <c r="T9" s="6"/>
      <c r="V9" s="29"/>
      <c r="W9" s="29"/>
      <c r="Y9" s="29"/>
      <c r="Z9" s="329" t="s">
        <v>54</v>
      </c>
      <c r="AA9" s="330"/>
      <c r="AB9" s="331"/>
      <c r="AC9" s="7"/>
      <c r="AD9" s="7"/>
      <c r="AE9" s="7"/>
      <c r="AF9" s="7"/>
      <c r="AG9" s="7"/>
      <c r="AH9" s="7"/>
      <c r="AI9" s="7"/>
      <c r="AJ9" s="4"/>
      <c r="AK9" s="4"/>
    </row>
    <row r="10" spans="1:37" ht="20.25" customHeight="1" thickTop="1" x14ac:dyDescent="0.25">
      <c r="A10" s="25" t="s">
        <v>28</v>
      </c>
      <c r="I10" s="6"/>
      <c r="J10" s="6"/>
      <c r="K10" s="6"/>
      <c r="L10" s="6"/>
      <c r="M10" s="6"/>
      <c r="N10" s="6"/>
      <c r="O10" s="6"/>
      <c r="P10" s="6"/>
      <c r="Q10" s="6"/>
      <c r="R10" s="6"/>
      <c r="S10" s="6"/>
      <c r="T10" s="6"/>
      <c r="V10" s="29"/>
      <c r="W10" s="29"/>
      <c r="Y10" s="29"/>
      <c r="Z10" s="23"/>
      <c r="AA10" s="212"/>
      <c r="AB10" s="212"/>
      <c r="AC10" s="7"/>
      <c r="AD10" s="7"/>
      <c r="AE10" s="7"/>
      <c r="AF10" s="7"/>
      <c r="AG10" s="7"/>
      <c r="AH10" s="7"/>
      <c r="AI10" s="7"/>
      <c r="AJ10" s="4"/>
      <c r="AK10" s="4"/>
    </row>
    <row r="11" spans="1:37" ht="11.25" customHeight="1" thickBot="1" x14ac:dyDescent="0.3">
      <c r="A11" s="25"/>
      <c r="I11" s="6"/>
      <c r="J11" s="6"/>
      <c r="K11" s="6"/>
      <c r="L11" s="6"/>
      <c r="M11" s="6"/>
      <c r="N11" s="6"/>
      <c r="O11" s="6"/>
      <c r="P11" s="6"/>
      <c r="Q11" s="6"/>
      <c r="R11" s="6"/>
      <c r="S11" s="6"/>
      <c r="T11" s="6"/>
      <c r="V11" s="29"/>
      <c r="W11" s="29"/>
      <c r="Y11" s="29"/>
      <c r="Z11" s="23"/>
      <c r="AA11" s="212"/>
      <c r="AB11" s="212"/>
      <c r="AC11" s="7"/>
      <c r="AD11" s="7"/>
      <c r="AE11" s="7"/>
      <c r="AF11" s="7"/>
      <c r="AG11" s="7"/>
      <c r="AH11" s="7"/>
      <c r="AI11" s="7"/>
      <c r="AJ11" s="4"/>
      <c r="AK11" s="4"/>
    </row>
    <row r="12" spans="1:37" ht="20.25" thickTop="1" thickBot="1" x14ac:dyDescent="0.3">
      <c r="A12" s="4"/>
      <c r="B12" s="4"/>
      <c r="C12" s="4"/>
      <c r="D12" s="13"/>
      <c r="E12" s="249" t="s">
        <v>80</v>
      </c>
      <c r="F12" s="250"/>
      <c r="G12" s="250"/>
      <c r="H12" s="250"/>
      <c r="I12" s="250"/>
      <c r="J12" s="250"/>
      <c r="K12" s="250"/>
      <c r="L12" s="250"/>
      <c r="M12" s="250"/>
      <c r="N12" s="251"/>
      <c r="O12" s="213"/>
      <c r="P12" s="213"/>
      <c r="Q12" s="213"/>
      <c r="R12" s="213"/>
      <c r="S12" s="249" t="s">
        <v>81</v>
      </c>
      <c r="T12" s="257"/>
      <c r="U12" s="257"/>
      <c r="V12" s="257"/>
      <c r="W12" s="257"/>
      <c r="X12" s="257"/>
      <c r="Y12" s="257"/>
      <c r="Z12" s="257"/>
      <c r="AA12" s="257"/>
      <c r="AB12" s="258"/>
      <c r="AC12" s="7"/>
      <c r="AD12" s="7"/>
      <c r="AE12" s="7"/>
      <c r="AF12" s="7"/>
      <c r="AG12" s="7"/>
      <c r="AH12" s="7"/>
      <c r="AI12" s="7"/>
      <c r="AJ12" s="4"/>
      <c r="AK12" s="4"/>
    </row>
    <row r="13" spans="1:37" ht="16.5" thickTop="1" thickBot="1" x14ac:dyDescent="0.3">
      <c r="A13" s="4"/>
      <c r="B13" s="4"/>
      <c r="C13" s="4"/>
      <c r="D13" s="4"/>
      <c r="E13" s="252" t="s">
        <v>2</v>
      </c>
      <c r="F13" s="277"/>
      <c r="G13" s="277"/>
      <c r="H13" s="277"/>
      <c r="I13" s="278"/>
      <c r="J13" s="279" t="s">
        <v>73</v>
      </c>
      <c r="K13" s="280"/>
      <c r="L13" s="280"/>
      <c r="M13" s="280"/>
      <c r="N13" s="281"/>
      <c r="O13" s="214"/>
      <c r="P13" s="214"/>
      <c r="Q13" s="214"/>
      <c r="R13" s="214"/>
      <c r="S13" s="252" t="s">
        <v>2</v>
      </c>
      <c r="T13" s="253"/>
      <c r="U13" s="253"/>
      <c r="V13" s="253"/>
      <c r="W13" s="254"/>
      <c r="X13" s="252" t="s">
        <v>4</v>
      </c>
      <c r="Y13" s="255"/>
      <c r="Z13" s="255"/>
      <c r="AA13" s="255"/>
      <c r="AB13" s="256"/>
      <c r="AC13" s="7"/>
      <c r="AD13" s="7"/>
      <c r="AE13" s="7"/>
      <c r="AF13" s="7"/>
      <c r="AG13" s="7"/>
      <c r="AH13" s="7"/>
      <c r="AI13" s="4"/>
      <c r="AJ13" s="4"/>
      <c r="AK13" s="4"/>
    </row>
    <row r="14" spans="1:37" ht="15" customHeight="1" thickTop="1" x14ac:dyDescent="0.25">
      <c r="A14" s="288" t="s">
        <v>5</v>
      </c>
      <c r="B14" s="290" t="s">
        <v>6</v>
      </c>
      <c r="C14" s="290" t="s">
        <v>7</v>
      </c>
      <c r="D14" s="294" t="s">
        <v>8</v>
      </c>
      <c r="E14" s="298" t="s">
        <v>9</v>
      </c>
      <c r="F14" s="286" t="s">
        <v>23</v>
      </c>
      <c r="G14" s="286" t="s">
        <v>26</v>
      </c>
      <c r="H14" s="285" t="s">
        <v>22</v>
      </c>
      <c r="I14" s="313" t="s">
        <v>35</v>
      </c>
      <c r="J14" s="298" t="s">
        <v>9</v>
      </c>
      <c r="K14" s="286" t="s">
        <v>23</v>
      </c>
      <c r="L14" s="286" t="s">
        <v>26</v>
      </c>
      <c r="M14" s="285" t="s">
        <v>22</v>
      </c>
      <c r="N14" s="313" t="s">
        <v>35</v>
      </c>
      <c r="O14" s="315" t="str">
        <f>A14</f>
        <v>A/A</v>
      </c>
      <c r="P14" s="296" t="str">
        <f>IF(B14="","",B14)</f>
        <v>Analysis
Date</v>
      </c>
      <c r="Q14" s="296" t="str">
        <f t="shared" ref="Q14:R29" si="1">IF(C14="","",C14)</f>
        <v>Sample
Number</v>
      </c>
      <c r="R14" s="307" t="str">
        <f t="shared" si="1"/>
        <v>Category</v>
      </c>
      <c r="S14" s="310" t="s">
        <v>9</v>
      </c>
      <c r="T14" s="297" t="s">
        <v>107</v>
      </c>
      <c r="U14" s="262" t="s">
        <v>108</v>
      </c>
      <c r="V14" s="264" t="s">
        <v>50</v>
      </c>
      <c r="W14" s="265" t="s">
        <v>21</v>
      </c>
      <c r="X14" s="310" t="s">
        <v>9</v>
      </c>
      <c r="Y14" s="290" t="s">
        <v>109</v>
      </c>
      <c r="Z14" s="296" t="s">
        <v>110</v>
      </c>
      <c r="AA14" s="292" t="s">
        <v>19</v>
      </c>
      <c r="AB14" s="312"/>
      <c r="AC14" s="7"/>
      <c r="AD14" s="7"/>
      <c r="AE14" s="7"/>
      <c r="AF14" s="7"/>
      <c r="AG14" s="7"/>
      <c r="AH14" s="7"/>
      <c r="AI14" s="4"/>
      <c r="AJ14" s="4"/>
      <c r="AK14" s="4"/>
    </row>
    <row r="15" spans="1:37" ht="30.75" customHeight="1" thickBot="1" x14ac:dyDescent="0.3">
      <c r="A15" s="289" t="s">
        <v>5</v>
      </c>
      <c r="B15" s="291"/>
      <c r="C15" s="291"/>
      <c r="D15" s="295"/>
      <c r="E15" s="269"/>
      <c r="F15" s="273"/>
      <c r="G15" s="273"/>
      <c r="H15" s="271"/>
      <c r="I15" s="314"/>
      <c r="J15" s="269"/>
      <c r="K15" s="273"/>
      <c r="L15" s="273"/>
      <c r="M15" s="271"/>
      <c r="N15" s="314"/>
      <c r="O15" s="316" t="str">
        <f t="shared" ref="O15:O57" si="2">A15</f>
        <v>A/A</v>
      </c>
      <c r="P15" s="263" t="str">
        <f t="shared" ref="P15:R55" si="3">IF(B15="","",B15)</f>
        <v/>
      </c>
      <c r="Q15" s="263" t="str">
        <f t="shared" si="1"/>
        <v/>
      </c>
      <c r="R15" s="308" t="str">
        <f t="shared" si="1"/>
        <v/>
      </c>
      <c r="S15" s="311"/>
      <c r="T15" s="291"/>
      <c r="U15" s="263"/>
      <c r="V15" s="205" t="s">
        <v>3</v>
      </c>
      <c r="W15" s="206" t="s">
        <v>21</v>
      </c>
      <c r="X15" s="311"/>
      <c r="Y15" s="291"/>
      <c r="Z15" s="263"/>
      <c r="AA15" s="205" t="s">
        <v>3</v>
      </c>
      <c r="AB15" s="205" t="s">
        <v>21</v>
      </c>
      <c r="AC15" s="4"/>
      <c r="AD15" s="4"/>
      <c r="AE15" s="4"/>
      <c r="AF15" s="4"/>
      <c r="AG15" s="4"/>
      <c r="AH15" s="4"/>
      <c r="AI15" s="4"/>
      <c r="AJ15" s="4"/>
      <c r="AK15" s="4"/>
    </row>
    <row r="16" spans="1:37" s="16" customFormat="1" ht="15" customHeight="1" thickTop="1" x14ac:dyDescent="0.25">
      <c r="A16" s="14">
        <v>1</v>
      </c>
      <c r="B16" s="97">
        <v>43640</v>
      </c>
      <c r="C16" s="98" t="s">
        <v>74</v>
      </c>
      <c r="D16" s="99" t="s">
        <v>17</v>
      </c>
      <c r="E16" s="100" t="s">
        <v>2</v>
      </c>
      <c r="F16" s="101">
        <v>4.9000000000000004</v>
      </c>
      <c r="G16" s="211" t="str">
        <f>IF(F16="","","0,7")</f>
        <v>0,7</v>
      </c>
      <c r="H16" s="102">
        <v>5.2</v>
      </c>
      <c r="I16" s="103">
        <v>5</v>
      </c>
      <c r="J16" s="100"/>
      <c r="K16" s="101"/>
      <c r="L16" s="211" t="str">
        <f>IF(K16="","","0,7")</f>
        <v/>
      </c>
      <c r="M16" s="102"/>
      <c r="N16" s="103"/>
      <c r="O16" s="90">
        <f t="shared" si="2"/>
        <v>1</v>
      </c>
      <c r="P16" s="215">
        <f t="shared" si="3"/>
        <v>43640</v>
      </c>
      <c r="Q16" s="216" t="str">
        <f t="shared" si="1"/>
        <v>SE-913=SE-915</v>
      </c>
      <c r="R16" s="217" t="str">
        <f t="shared" si="1"/>
        <v>EVOO</v>
      </c>
      <c r="S16" s="218" t="str">
        <f>IF(E16="","",E16)</f>
        <v>FRUITY</v>
      </c>
      <c r="T16" s="219">
        <f t="shared" ref="T16:T53" si="4">IF(F16="","",(H16-F16)/G16)</f>
        <v>0.42857142857142833</v>
      </c>
      <c r="U16" s="92">
        <f t="shared" ref="U16:U53" si="5">IF(F16="","",(F16-H16)^2)</f>
        <v>8.99999999999999E-2</v>
      </c>
      <c r="V16" s="93"/>
      <c r="W16" s="93"/>
      <c r="X16" s="218" t="str">
        <f>IF(J16="","",J16)</f>
        <v/>
      </c>
      <c r="Y16" s="220" t="str">
        <f t="shared" ref="Y16" si="6">IF(K16="","",(M16-K16)/L16)</f>
        <v/>
      </c>
      <c r="Z16" s="92" t="str">
        <f t="shared" ref="Z16" si="7">IF(K16="","",(K16-M16)^2)</f>
        <v/>
      </c>
      <c r="AA16" s="93"/>
      <c r="AB16" s="93"/>
      <c r="AC16" s="15"/>
      <c r="AD16" s="15"/>
      <c r="AE16" s="15"/>
      <c r="AF16" s="15"/>
      <c r="AG16" s="15"/>
      <c r="AH16" s="15"/>
      <c r="AI16" s="15"/>
      <c r="AJ16" s="15"/>
      <c r="AK16" s="15"/>
    </row>
    <row r="17" spans="1:37" s="16" customFormat="1" ht="15" customHeight="1" x14ac:dyDescent="0.25">
      <c r="A17" s="14">
        <v>2</v>
      </c>
      <c r="B17" s="97">
        <v>43666</v>
      </c>
      <c r="C17" s="98" t="s">
        <v>74</v>
      </c>
      <c r="D17" s="99" t="s">
        <v>17</v>
      </c>
      <c r="E17" s="100" t="s">
        <v>2</v>
      </c>
      <c r="F17" s="101">
        <v>4.9000000000000004</v>
      </c>
      <c r="G17" s="211" t="str">
        <f>IF(F17="","","0,7")</f>
        <v>0,7</v>
      </c>
      <c r="H17" s="102">
        <v>5.2</v>
      </c>
      <c r="I17" s="103">
        <v>5</v>
      </c>
      <c r="J17" s="100"/>
      <c r="K17" s="101"/>
      <c r="L17" s="211" t="str">
        <f>IF(K17="","","0,7")</f>
        <v/>
      </c>
      <c r="M17" s="102"/>
      <c r="N17" s="103"/>
      <c r="O17" s="90">
        <f t="shared" si="2"/>
        <v>2</v>
      </c>
      <c r="P17" s="221">
        <f t="shared" si="3"/>
        <v>43666</v>
      </c>
      <c r="Q17" s="216" t="str">
        <f t="shared" si="1"/>
        <v>SE-913=SE-915</v>
      </c>
      <c r="R17" s="217" t="str">
        <f t="shared" si="1"/>
        <v>EVOO</v>
      </c>
      <c r="S17" s="218" t="str">
        <f t="shared" ref="S17:S57" si="8">IF(E17="","",E17)</f>
        <v>FRUITY</v>
      </c>
      <c r="T17" s="219">
        <f t="shared" si="4"/>
        <v>0.42857142857142833</v>
      </c>
      <c r="U17" s="92">
        <f t="shared" si="5"/>
        <v>8.99999999999999E-2</v>
      </c>
      <c r="V17" s="93"/>
      <c r="W17" s="93"/>
      <c r="X17" s="218" t="str">
        <f t="shared" ref="X17:X57" si="9">IF(J17="","",J17)</f>
        <v/>
      </c>
      <c r="Y17" s="220" t="str">
        <f t="shared" ref="Y17:Y57" si="10">IF(K17="","",(M17-K17)/L17)</f>
        <v/>
      </c>
      <c r="Z17" s="92" t="str">
        <f t="shared" ref="Z17:Z57" si="11">IF(K17="","",(K17-M17)^2)</f>
        <v/>
      </c>
      <c r="AA17" s="93"/>
      <c r="AB17" s="93"/>
      <c r="AC17" s="15"/>
      <c r="AD17" s="15"/>
      <c r="AE17" s="15"/>
      <c r="AF17" s="15"/>
      <c r="AG17" s="15"/>
      <c r="AH17" s="15"/>
      <c r="AI17" s="15"/>
      <c r="AJ17" s="15"/>
      <c r="AK17" s="15"/>
    </row>
    <row r="18" spans="1:37" s="16" customFormat="1" ht="15" customHeight="1" x14ac:dyDescent="0.25">
      <c r="A18" s="14">
        <v>3</v>
      </c>
      <c r="B18" s="97" t="s">
        <v>103</v>
      </c>
      <c r="C18" s="98" t="s">
        <v>104</v>
      </c>
      <c r="D18" s="99" t="s">
        <v>14</v>
      </c>
      <c r="E18" s="100" t="s">
        <v>2</v>
      </c>
      <c r="F18" s="101">
        <v>2.6</v>
      </c>
      <c r="G18" s="211" t="str">
        <f t="shared" ref="G18:G57" si="12">IF(F18="","","0,7")</f>
        <v>0,7</v>
      </c>
      <c r="H18" s="102">
        <v>2.2999999999999998</v>
      </c>
      <c r="I18" s="103">
        <v>2.1</v>
      </c>
      <c r="J18" s="100" t="s">
        <v>15</v>
      </c>
      <c r="K18" s="101">
        <v>2.9</v>
      </c>
      <c r="L18" s="211" t="str">
        <f t="shared" ref="L18:L57" si="13">IF(K18="","","0,7")</f>
        <v>0,7</v>
      </c>
      <c r="M18" s="102">
        <v>3.2</v>
      </c>
      <c r="N18" s="103">
        <v>3.4</v>
      </c>
      <c r="O18" s="90">
        <f t="shared" si="2"/>
        <v>3</v>
      </c>
      <c r="P18" s="221" t="str">
        <f t="shared" si="3"/>
        <v>20/3/20</v>
      </c>
      <c r="Q18" s="216" t="str">
        <f t="shared" si="1"/>
        <v>SE-714=SE-715</v>
      </c>
      <c r="R18" s="217" t="str">
        <f t="shared" si="1"/>
        <v>VOO</v>
      </c>
      <c r="S18" s="218" t="str">
        <f t="shared" si="8"/>
        <v>FRUITY</v>
      </c>
      <c r="T18" s="219">
        <f t="shared" si="4"/>
        <v>-0.42857142857142899</v>
      </c>
      <c r="U18" s="92">
        <f t="shared" si="5"/>
        <v>9.0000000000000163E-2</v>
      </c>
      <c r="V18" s="93"/>
      <c r="W18" s="94"/>
      <c r="X18" s="218" t="str">
        <f t="shared" si="9"/>
        <v>MUDDY</v>
      </c>
      <c r="Y18" s="220">
        <f t="shared" si="10"/>
        <v>0.42857142857142899</v>
      </c>
      <c r="Z18" s="92">
        <f t="shared" si="11"/>
        <v>9.0000000000000163E-2</v>
      </c>
      <c r="AA18" s="93"/>
      <c r="AB18" s="94"/>
      <c r="AC18" s="15"/>
      <c r="AD18" s="15"/>
      <c r="AE18" s="15"/>
      <c r="AF18" s="15"/>
      <c r="AG18" s="15"/>
      <c r="AH18" s="15"/>
      <c r="AI18" s="15"/>
      <c r="AJ18" s="15"/>
      <c r="AK18" s="15"/>
    </row>
    <row r="19" spans="1:37" s="16" customFormat="1" ht="15" customHeight="1" x14ac:dyDescent="0.25">
      <c r="A19" s="14">
        <v>4</v>
      </c>
      <c r="B19" s="97"/>
      <c r="C19" s="98"/>
      <c r="D19" s="99"/>
      <c r="E19" s="100"/>
      <c r="F19" s="101"/>
      <c r="G19" s="211" t="str">
        <f t="shared" si="12"/>
        <v/>
      </c>
      <c r="H19" s="102"/>
      <c r="I19" s="103"/>
      <c r="J19" s="100"/>
      <c r="K19" s="101"/>
      <c r="L19" s="211" t="str">
        <f t="shared" si="13"/>
        <v/>
      </c>
      <c r="M19" s="102"/>
      <c r="N19" s="103"/>
      <c r="O19" s="90">
        <f t="shared" si="2"/>
        <v>4</v>
      </c>
      <c r="P19" s="221" t="str">
        <f t="shared" si="3"/>
        <v/>
      </c>
      <c r="Q19" s="216" t="str">
        <f t="shared" si="1"/>
        <v/>
      </c>
      <c r="R19" s="217" t="str">
        <f t="shared" si="1"/>
        <v/>
      </c>
      <c r="S19" s="218" t="str">
        <f t="shared" si="8"/>
        <v/>
      </c>
      <c r="T19" s="219" t="str">
        <f t="shared" si="4"/>
        <v/>
      </c>
      <c r="U19" s="92" t="str">
        <f t="shared" si="5"/>
        <v/>
      </c>
      <c r="V19" s="93"/>
      <c r="W19" s="93"/>
      <c r="X19" s="218" t="str">
        <f t="shared" si="9"/>
        <v/>
      </c>
      <c r="Y19" s="220" t="str">
        <f t="shared" si="10"/>
        <v/>
      </c>
      <c r="Z19" s="92" t="str">
        <f t="shared" si="11"/>
        <v/>
      </c>
      <c r="AA19" s="93"/>
      <c r="AB19" s="93"/>
      <c r="AC19" s="15"/>
      <c r="AD19" s="15"/>
      <c r="AE19" s="15"/>
      <c r="AF19" s="15"/>
      <c r="AG19" s="15"/>
      <c r="AH19" s="15"/>
      <c r="AI19" s="15"/>
      <c r="AJ19" s="15"/>
      <c r="AK19" s="15"/>
    </row>
    <row r="20" spans="1:37" s="16" customFormat="1" ht="15" customHeight="1" x14ac:dyDescent="0.25">
      <c r="A20" s="14">
        <v>5</v>
      </c>
      <c r="B20" s="97"/>
      <c r="C20" s="98"/>
      <c r="D20" s="99"/>
      <c r="E20" s="100"/>
      <c r="F20" s="101"/>
      <c r="G20" s="211" t="str">
        <f t="shared" si="12"/>
        <v/>
      </c>
      <c r="H20" s="102"/>
      <c r="I20" s="103"/>
      <c r="J20" s="100"/>
      <c r="K20" s="101"/>
      <c r="L20" s="211" t="str">
        <f t="shared" si="13"/>
        <v/>
      </c>
      <c r="M20" s="102"/>
      <c r="N20" s="103"/>
      <c r="O20" s="90">
        <f t="shared" si="2"/>
        <v>5</v>
      </c>
      <c r="P20" s="221" t="str">
        <f t="shared" si="3"/>
        <v/>
      </c>
      <c r="Q20" s="216" t="str">
        <f t="shared" si="1"/>
        <v/>
      </c>
      <c r="R20" s="217" t="str">
        <f t="shared" si="1"/>
        <v/>
      </c>
      <c r="S20" s="218" t="str">
        <f t="shared" si="8"/>
        <v/>
      </c>
      <c r="T20" s="219" t="str">
        <f t="shared" si="4"/>
        <v/>
      </c>
      <c r="U20" s="92" t="str">
        <f t="shared" si="5"/>
        <v/>
      </c>
      <c r="V20" s="93"/>
      <c r="W20" s="93"/>
      <c r="X20" s="218" t="str">
        <f t="shared" si="9"/>
        <v/>
      </c>
      <c r="Y20" s="220" t="str">
        <f t="shared" si="10"/>
        <v/>
      </c>
      <c r="Z20" s="92" t="str">
        <f t="shared" si="11"/>
        <v/>
      </c>
      <c r="AA20" s="93"/>
      <c r="AB20" s="93"/>
      <c r="AC20" s="15"/>
      <c r="AD20" s="15"/>
      <c r="AE20" s="15"/>
      <c r="AF20" s="15"/>
      <c r="AG20" s="15"/>
      <c r="AH20" s="15"/>
      <c r="AI20" s="15"/>
      <c r="AJ20" s="15"/>
      <c r="AK20" s="15"/>
    </row>
    <row r="21" spans="1:37" s="16" customFormat="1" ht="15" customHeight="1" x14ac:dyDescent="0.25">
      <c r="A21" s="14">
        <v>6</v>
      </c>
      <c r="B21" s="97"/>
      <c r="C21" s="98"/>
      <c r="D21" s="99"/>
      <c r="E21" s="100"/>
      <c r="F21" s="101"/>
      <c r="G21" s="211" t="str">
        <f t="shared" si="12"/>
        <v/>
      </c>
      <c r="H21" s="102"/>
      <c r="I21" s="103"/>
      <c r="J21" s="100"/>
      <c r="K21" s="101"/>
      <c r="L21" s="211" t="str">
        <f t="shared" si="13"/>
        <v/>
      </c>
      <c r="M21" s="102"/>
      <c r="N21" s="103"/>
      <c r="O21" s="90">
        <f t="shared" si="2"/>
        <v>6</v>
      </c>
      <c r="P21" s="221" t="str">
        <f t="shared" si="3"/>
        <v/>
      </c>
      <c r="Q21" s="216" t="str">
        <f t="shared" si="1"/>
        <v/>
      </c>
      <c r="R21" s="217" t="str">
        <f t="shared" si="1"/>
        <v/>
      </c>
      <c r="S21" s="218" t="str">
        <f t="shared" si="8"/>
        <v/>
      </c>
      <c r="T21" s="219" t="str">
        <f t="shared" si="4"/>
        <v/>
      </c>
      <c r="U21" s="92" t="str">
        <f t="shared" si="5"/>
        <v/>
      </c>
      <c r="V21" s="95">
        <f>SUM(U16:U21)/6</f>
        <v>4.4999999999999991E-2</v>
      </c>
      <c r="W21" s="95">
        <f t="shared" ref="W21:W54" si="14">SUM(U16:U21)/6</f>
        <v>4.4999999999999991E-2</v>
      </c>
      <c r="X21" s="218" t="str">
        <f t="shared" si="9"/>
        <v/>
      </c>
      <c r="Y21" s="220" t="str">
        <f t="shared" si="10"/>
        <v/>
      </c>
      <c r="Z21" s="92" t="str">
        <f t="shared" si="11"/>
        <v/>
      </c>
      <c r="AA21" s="95">
        <f>SUM(Z16:Z21)/6</f>
        <v>1.5000000000000027E-2</v>
      </c>
      <c r="AB21" s="95">
        <f>SUM(Z16:Z21)/6</f>
        <v>1.5000000000000027E-2</v>
      </c>
      <c r="AC21" s="15"/>
      <c r="AD21" s="15"/>
      <c r="AE21" s="15"/>
      <c r="AF21" s="15"/>
      <c r="AG21" s="15"/>
      <c r="AH21" s="15"/>
      <c r="AI21" s="15"/>
      <c r="AJ21" s="15"/>
      <c r="AK21" s="15"/>
    </row>
    <row r="22" spans="1:37" s="16" customFormat="1" ht="15" customHeight="1" x14ac:dyDescent="0.25">
      <c r="A22" s="14">
        <v>7</v>
      </c>
      <c r="B22" s="97"/>
      <c r="C22" s="98"/>
      <c r="D22" s="99"/>
      <c r="E22" s="100"/>
      <c r="F22" s="101"/>
      <c r="G22" s="211" t="str">
        <f t="shared" si="12"/>
        <v/>
      </c>
      <c r="H22" s="102"/>
      <c r="I22" s="103"/>
      <c r="J22" s="100"/>
      <c r="K22" s="101"/>
      <c r="L22" s="211" t="str">
        <f t="shared" si="13"/>
        <v/>
      </c>
      <c r="M22" s="102"/>
      <c r="N22" s="103"/>
      <c r="O22" s="90">
        <f t="shared" si="2"/>
        <v>7</v>
      </c>
      <c r="P22" s="221" t="str">
        <f t="shared" si="3"/>
        <v/>
      </c>
      <c r="Q22" s="216" t="str">
        <f t="shared" si="1"/>
        <v/>
      </c>
      <c r="R22" s="217" t="str">
        <f t="shared" si="1"/>
        <v/>
      </c>
      <c r="S22" s="218" t="str">
        <f t="shared" si="8"/>
        <v/>
      </c>
      <c r="T22" s="219" t="str">
        <f t="shared" si="4"/>
        <v/>
      </c>
      <c r="U22" s="92" t="str">
        <f t="shared" si="5"/>
        <v/>
      </c>
      <c r="V22" s="93"/>
      <c r="W22" s="95">
        <f t="shared" si="14"/>
        <v>3.0000000000000009E-2</v>
      </c>
      <c r="X22" s="218" t="str">
        <f t="shared" si="9"/>
        <v/>
      </c>
      <c r="Y22" s="220" t="str">
        <f t="shared" si="10"/>
        <v/>
      </c>
      <c r="Z22" s="92" t="str">
        <f t="shared" si="11"/>
        <v/>
      </c>
      <c r="AA22" s="93"/>
      <c r="AB22" s="95">
        <f t="shared" ref="AB22:AB57" si="15">SUM(Z17:Z22)/6</f>
        <v>1.5000000000000027E-2</v>
      </c>
      <c r="AC22" s="15"/>
      <c r="AD22" s="15"/>
      <c r="AE22" s="15"/>
      <c r="AF22" s="15"/>
      <c r="AG22" s="15"/>
      <c r="AH22" s="15"/>
      <c r="AI22" s="15"/>
      <c r="AJ22" s="15"/>
      <c r="AK22" s="15"/>
    </row>
    <row r="23" spans="1:37" s="16" customFormat="1" ht="15" customHeight="1" x14ac:dyDescent="0.25">
      <c r="A23" s="14">
        <v>8</v>
      </c>
      <c r="B23" s="97"/>
      <c r="C23" s="98"/>
      <c r="D23" s="99"/>
      <c r="E23" s="100"/>
      <c r="F23" s="101"/>
      <c r="G23" s="211" t="str">
        <f t="shared" si="12"/>
        <v/>
      </c>
      <c r="H23" s="102"/>
      <c r="I23" s="103"/>
      <c r="J23" s="100"/>
      <c r="K23" s="101"/>
      <c r="L23" s="211" t="str">
        <f t="shared" si="13"/>
        <v/>
      </c>
      <c r="M23" s="102"/>
      <c r="N23" s="103"/>
      <c r="O23" s="90">
        <f t="shared" si="2"/>
        <v>8</v>
      </c>
      <c r="P23" s="221" t="str">
        <f t="shared" si="3"/>
        <v/>
      </c>
      <c r="Q23" s="216" t="str">
        <f t="shared" si="1"/>
        <v/>
      </c>
      <c r="R23" s="217" t="str">
        <f t="shared" si="1"/>
        <v/>
      </c>
      <c r="S23" s="218" t="str">
        <f t="shared" si="8"/>
        <v/>
      </c>
      <c r="T23" s="219" t="str">
        <f t="shared" si="4"/>
        <v/>
      </c>
      <c r="U23" s="92" t="str">
        <f t="shared" si="5"/>
        <v/>
      </c>
      <c r="V23" s="93"/>
      <c r="W23" s="95">
        <f t="shared" si="14"/>
        <v>1.5000000000000027E-2</v>
      </c>
      <c r="X23" s="218" t="str">
        <f t="shared" si="9"/>
        <v/>
      </c>
      <c r="Y23" s="220" t="str">
        <f t="shared" si="10"/>
        <v/>
      </c>
      <c r="Z23" s="92" t="str">
        <f t="shared" si="11"/>
        <v/>
      </c>
      <c r="AA23" s="93"/>
      <c r="AB23" s="95">
        <f t="shared" si="15"/>
        <v>1.5000000000000027E-2</v>
      </c>
      <c r="AC23" s="15"/>
      <c r="AD23" s="15"/>
      <c r="AE23" s="15"/>
      <c r="AF23" s="15"/>
      <c r="AG23" s="15"/>
      <c r="AH23" s="15"/>
      <c r="AI23" s="15"/>
      <c r="AJ23" s="15"/>
      <c r="AK23" s="15"/>
    </row>
    <row r="24" spans="1:37" s="16" customFormat="1" ht="15" customHeight="1" x14ac:dyDescent="0.25">
      <c r="A24" s="14">
        <v>9</v>
      </c>
      <c r="B24" s="97"/>
      <c r="C24" s="98"/>
      <c r="D24" s="99"/>
      <c r="E24" s="100"/>
      <c r="F24" s="101"/>
      <c r="G24" s="211" t="str">
        <f t="shared" si="12"/>
        <v/>
      </c>
      <c r="H24" s="102"/>
      <c r="I24" s="103"/>
      <c r="J24" s="100"/>
      <c r="K24" s="101"/>
      <c r="L24" s="211" t="str">
        <f t="shared" si="13"/>
        <v/>
      </c>
      <c r="M24" s="102"/>
      <c r="N24" s="103"/>
      <c r="O24" s="90">
        <f t="shared" si="2"/>
        <v>9</v>
      </c>
      <c r="P24" s="221" t="str">
        <f t="shared" si="3"/>
        <v/>
      </c>
      <c r="Q24" s="216" t="str">
        <f t="shared" si="1"/>
        <v/>
      </c>
      <c r="R24" s="217" t="str">
        <f t="shared" si="1"/>
        <v/>
      </c>
      <c r="S24" s="218" t="str">
        <f t="shared" si="8"/>
        <v/>
      </c>
      <c r="T24" s="219" t="str">
        <f t="shared" si="4"/>
        <v/>
      </c>
      <c r="U24" s="92" t="str">
        <f t="shared" si="5"/>
        <v/>
      </c>
      <c r="V24" s="93"/>
      <c r="W24" s="95">
        <f t="shared" si="14"/>
        <v>0</v>
      </c>
      <c r="X24" s="218" t="str">
        <f t="shared" si="9"/>
        <v/>
      </c>
      <c r="Y24" s="220" t="str">
        <f t="shared" si="10"/>
        <v/>
      </c>
      <c r="Z24" s="92" t="str">
        <f t="shared" si="11"/>
        <v/>
      </c>
      <c r="AA24" s="93"/>
      <c r="AB24" s="95">
        <f t="shared" si="15"/>
        <v>0</v>
      </c>
      <c r="AC24" s="15"/>
      <c r="AD24" s="15"/>
      <c r="AE24" s="15"/>
      <c r="AF24" s="15"/>
      <c r="AG24" s="15"/>
      <c r="AH24" s="15"/>
      <c r="AI24" s="15"/>
      <c r="AJ24" s="15"/>
      <c r="AK24" s="15"/>
    </row>
    <row r="25" spans="1:37" s="16" customFormat="1" ht="15" customHeight="1" x14ac:dyDescent="0.25">
      <c r="A25" s="14">
        <v>10</v>
      </c>
      <c r="B25" s="97"/>
      <c r="C25" s="98"/>
      <c r="D25" s="99"/>
      <c r="E25" s="100"/>
      <c r="F25" s="101"/>
      <c r="G25" s="211" t="str">
        <f t="shared" si="12"/>
        <v/>
      </c>
      <c r="H25" s="102"/>
      <c r="I25" s="103"/>
      <c r="J25" s="100"/>
      <c r="K25" s="101"/>
      <c r="L25" s="211" t="str">
        <f t="shared" si="13"/>
        <v/>
      </c>
      <c r="M25" s="102"/>
      <c r="N25" s="103"/>
      <c r="O25" s="90">
        <f t="shared" si="2"/>
        <v>10</v>
      </c>
      <c r="P25" s="221" t="str">
        <f t="shared" si="3"/>
        <v/>
      </c>
      <c r="Q25" s="216" t="str">
        <f t="shared" si="1"/>
        <v/>
      </c>
      <c r="R25" s="217" t="str">
        <f t="shared" si="1"/>
        <v/>
      </c>
      <c r="S25" s="218" t="str">
        <f t="shared" si="8"/>
        <v/>
      </c>
      <c r="T25" s="219" t="str">
        <f t="shared" si="4"/>
        <v/>
      </c>
      <c r="U25" s="92" t="str">
        <f t="shared" si="5"/>
        <v/>
      </c>
      <c r="V25" s="93"/>
      <c r="W25" s="95">
        <f t="shared" si="14"/>
        <v>0</v>
      </c>
      <c r="X25" s="218" t="str">
        <f t="shared" si="9"/>
        <v/>
      </c>
      <c r="Y25" s="220" t="str">
        <f t="shared" si="10"/>
        <v/>
      </c>
      <c r="Z25" s="92" t="str">
        <f t="shared" si="11"/>
        <v/>
      </c>
      <c r="AA25" s="93"/>
      <c r="AB25" s="95">
        <f t="shared" si="15"/>
        <v>0</v>
      </c>
      <c r="AC25" s="15"/>
      <c r="AD25" s="15"/>
      <c r="AE25" s="15"/>
      <c r="AF25" s="15"/>
      <c r="AG25" s="15"/>
      <c r="AH25" s="15"/>
      <c r="AI25" s="15"/>
      <c r="AJ25" s="15"/>
      <c r="AK25" s="15"/>
    </row>
    <row r="26" spans="1:37" s="16" customFormat="1" ht="15" customHeight="1" x14ac:dyDescent="0.25">
      <c r="A26" s="14">
        <v>11</v>
      </c>
      <c r="B26" s="97"/>
      <c r="C26" s="98"/>
      <c r="D26" s="99"/>
      <c r="E26" s="100"/>
      <c r="F26" s="101"/>
      <c r="G26" s="211" t="str">
        <f t="shared" si="12"/>
        <v/>
      </c>
      <c r="H26" s="102"/>
      <c r="I26" s="103"/>
      <c r="J26" s="100"/>
      <c r="K26" s="101"/>
      <c r="L26" s="211" t="str">
        <f t="shared" si="13"/>
        <v/>
      </c>
      <c r="M26" s="102"/>
      <c r="N26" s="103"/>
      <c r="O26" s="90">
        <f t="shared" si="2"/>
        <v>11</v>
      </c>
      <c r="P26" s="221" t="str">
        <f t="shared" si="3"/>
        <v/>
      </c>
      <c r="Q26" s="216" t="str">
        <f t="shared" si="1"/>
        <v/>
      </c>
      <c r="R26" s="217" t="str">
        <f t="shared" si="1"/>
        <v/>
      </c>
      <c r="S26" s="218" t="str">
        <f t="shared" si="8"/>
        <v/>
      </c>
      <c r="T26" s="219" t="str">
        <f t="shared" si="4"/>
        <v/>
      </c>
      <c r="U26" s="92" t="str">
        <f t="shared" si="5"/>
        <v/>
      </c>
      <c r="V26" s="93"/>
      <c r="W26" s="95">
        <f t="shared" si="14"/>
        <v>0</v>
      </c>
      <c r="X26" s="218" t="str">
        <f t="shared" si="9"/>
        <v/>
      </c>
      <c r="Y26" s="220" t="str">
        <f t="shared" si="10"/>
        <v/>
      </c>
      <c r="Z26" s="92" t="str">
        <f t="shared" si="11"/>
        <v/>
      </c>
      <c r="AA26" s="93"/>
      <c r="AB26" s="95">
        <f t="shared" si="15"/>
        <v>0</v>
      </c>
      <c r="AC26" s="15"/>
      <c r="AD26" s="15"/>
      <c r="AE26" s="15"/>
      <c r="AF26" s="15"/>
      <c r="AG26" s="15"/>
      <c r="AH26" s="15"/>
      <c r="AI26" s="15"/>
      <c r="AJ26" s="15"/>
      <c r="AK26" s="15"/>
    </row>
    <row r="27" spans="1:37" s="16" customFormat="1" ht="15" customHeight="1" x14ac:dyDescent="0.25">
      <c r="A27" s="14">
        <v>12</v>
      </c>
      <c r="B27" s="97"/>
      <c r="C27" s="98"/>
      <c r="D27" s="99"/>
      <c r="E27" s="100"/>
      <c r="F27" s="101"/>
      <c r="G27" s="211" t="str">
        <f t="shared" si="12"/>
        <v/>
      </c>
      <c r="H27" s="102"/>
      <c r="I27" s="103"/>
      <c r="J27" s="100"/>
      <c r="K27" s="101"/>
      <c r="L27" s="211" t="str">
        <f t="shared" si="13"/>
        <v/>
      </c>
      <c r="M27" s="102"/>
      <c r="N27" s="103"/>
      <c r="O27" s="90">
        <f t="shared" si="2"/>
        <v>12</v>
      </c>
      <c r="P27" s="221" t="str">
        <f t="shared" si="3"/>
        <v/>
      </c>
      <c r="Q27" s="216" t="str">
        <f t="shared" si="1"/>
        <v/>
      </c>
      <c r="R27" s="217" t="str">
        <f t="shared" si="1"/>
        <v/>
      </c>
      <c r="S27" s="218" t="str">
        <f t="shared" si="8"/>
        <v/>
      </c>
      <c r="T27" s="219" t="str">
        <f t="shared" si="4"/>
        <v/>
      </c>
      <c r="U27" s="92" t="str">
        <f t="shared" si="5"/>
        <v/>
      </c>
      <c r="V27" s="95">
        <f>SUM(U22:U27)/6</f>
        <v>0</v>
      </c>
      <c r="W27" s="95">
        <f t="shared" si="14"/>
        <v>0</v>
      </c>
      <c r="X27" s="218" t="str">
        <f t="shared" si="9"/>
        <v/>
      </c>
      <c r="Y27" s="220" t="str">
        <f t="shared" si="10"/>
        <v/>
      </c>
      <c r="Z27" s="92" t="str">
        <f t="shared" si="11"/>
        <v/>
      </c>
      <c r="AA27" s="95">
        <f>SUM(Z22:Z27)/6</f>
        <v>0</v>
      </c>
      <c r="AB27" s="95">
        <f t="shared" si="15"/>
        <v>0</v>
      </c>
      <c r="AC27" s="15"/>
      <c r="AD27" s="15"/>
      <c r="AE27" s="15"/>
      <c r="AF27" s="15"/>
      <c r="AG27" s="15"/>
      <c r="AH27" s="15"/>
      <c r="AI27" s="15"/>
      <c r="AJ27" s="15"/>
      <c r="AK27" s="15"/>
    </row>
    <row r="28" spans="1:37" s="16" customFormat="1" ht="15" customHeight="1" x14ac:dyDescent="0.25">
      <c r="A28" s="14">
        <v>13</v>
      </c>
      <c r="B28" s="97"/>
      <c r="C28" s="98"/>
      <c r="D28" s="99"/>
      <c r="E28" s="100"/>
      <c r="F28" s="101"/>
      <c r="G28" s="211" t="str">
        <f t="shared" si="12"/>
        <v/>
      </c>
      <c r="H28" s="102"/>
      <c r="I28" s="103"/>
      <c r="J28" s="100"/>
      <c r="K28" s="101"/>
      <c r="L28" s="211" t="str">
        <f t="shared" si="13"/>
        <v/>
      </c>
      <c r="M28" s="102"/>
      <c r="N28" s="103"/>
      <c r="O28" s="90">
        <f t="shared" si="2"/>
        <v>13</v>
      </c>
      <c r="P28" s="221" t="str">
        <f t="shared" si="3"/>
        <v/>
      </c>
      <c r="Q28" s="216" t="str">
        <f t="shared" si="1"/>
        <v/>
      </c>
      <c r="R28" s="217" t="str">
        <f t="shared" si="1"/>
        <v/>
      </c>
      <c r="S28" s="218" t="str">
        <f t="shared" si="8"/>
        <v/>
      </c>
      <c r="T28" s="219" t="str">
        <f t="shared" si="4"/>
        <v/>
      </c>
      <c r="U28" s="92" t="str">
        <f t="shared" si="5"/>
        <v/>
      </c>
      <c r="V28" s="93"/>
      <c r="W28" s="95">
        <f t="shared" si="14"/>
        <v>0</v>
      </c>
      <c r="X28" s="218" t="str">
        <f t="shared" si="9"/>
        <v/>
      </c>
      <c r="Y28" s="220" t="str">
        <f t="shared" si="10"/>
        <v/>
      </c>
      <c r="Z28" s="92" t="str">
        <f t="shared" si="11"/>
        <v/>
      </c>
      <c r="AA28" s="93"/>
      <c r="AB28" s="95">
        <f t="shared" si="15"/>
        <v>0</v>
      </c>
      <c r="AC28" s="15"/>
      <c r="AD28" s="15"/>
      <c r="AE28" s="15"/>
      <c r="AF28" s="15"/>
      <c r="AG28" s="15"/>
      <c r="AH28" s="15"/>
      <c r="AI28" s="15"/>
      <c r="AJ28" s="15"/>
      <c r="AK28" s="15"/>
    </row>
    <row r="29" spans="1:37" s="16" customFormat="1" ht="15" customHeight="1" x14ac:dyDescent="0.25">
      <c r="A29" s="14">
        <v>14</v>
      </c>
      <c r="B29" s="97"/>
      <c r="C29" s="98"/>
      <c r="D29" s="99"/>
      <c r="E29" s="100"/>
      <c r="F29" s="101"/>
      <c r="G29" s="211" t="str">
        <f t="shared" si="12"/>
        <v/>
      </c>
      <c r="H29" s="102"/>
      <c r="I29" s="103"/>
      <c r="J29" s="100"/>
      <c r="K29" s="101"/>
      <c r="L29" s="211" t="str">
        <f t="shared" si="13"/>
        <v/>
      </c>
      <c r="M29" s="102"/>
      <c r="N29" s="103"/>
      <c r="O29" s="90">
        <f t="shared" si="2"/>
        <v>14</v>
      </c>
      <c r="P29" s="221" t="str">
        <f t="shared" si="3"/>
        <v/>
      </c>
      <c r="Q29" s="216" t="str">
        <f t="shared" si="1"/>
        <v/>
      </c>
      <c r="R29" s="217" t="str">
        <f t="shared" si="1"/>
        <v/>
      </c>
      <c r="S29" s="218" t="str">
        <f t="shared" si="8"/>
        <v/>
      </c>
      <c r="T29" s="219" t="str">
        <f t="shared" si="4"/>
        <v/>
      </c>
      <c r="U29" s="92" t="str">
        <f t="shared" si="5"/>
        <v/>
      </c>
      <c r="V29" s="93"/>
      <c r="W29" s="95">
        <f t="shared" si="14"/>
        <v>0</v>
      </c>
      <c r="X29" s="218" t="str">
        <f t="shared" si="9"/>
        <v/>
      </c>
      <c r="Y29" s="220" t="str">
        <f t="shared" si="10"/>
        <v/>
      </c>
      <c r="Z29" s="92" t="str">
        <f t="shared" si="11"/>
        <v/>
      </c>
      <c r="AA29" s="93"/>
      <c r="AB29" s="95">
        <f t="shared" si="15"/>
        <v>0</v>
      </c>
      <c r="AC29" s="15"/>
      <c r="AD29" s="15"/>
      <c r="AE29" s="15"/>
      <c r="AF29" s="15"/>
      <c r="AG29" s="15"/>
      <c r="AH29" s="15"/>
      <c r="AI29" s="15"/>
      <c r="AJ29" s="15"/>
      <c r="AK29" s="15"/>
    </row>
    <row r="30" spans="1:37" s="16" customFormat="1" ht="15" customHeight="1" x14ac:dyDescent="0.25">
      <c r="A30" s="14">
        <v>15</v>
      </c>
      <c r="B30" s="97"/>
      <c r="C30" s="98"/>
      <c r="D30" s="99"/>
      <c r="E30" s="100"/>
      <c r="F30" s="101"/>
      <c r="G30" s="211" t="str">
        <f t="shared" si="12"/>
        <v/>
      </c>
      <c r="H30" s="102"/>
      <c r="I30" s="103"/>
      <c r="J30" s="100"/>
      <c r="K30" s="101"/>
      <c r="L30" s="211" t="str">
        <f t="shared" si="13"/>
        <v/>
      </c>
      <c r="M30" s="102"/>
      <c r="N30" s="103"/>
      <c r="O30" s="90">
        <f t="shared" si="2"/>
        <v>15</v>
      </c>
      <c r="P30" s="221" t="str">
        <f t="shared" si="3"/>
        <v/>
      </c>
      <c r="Q30" s="216" t="str">
        <f t="shared" si="3"/>
        <v/>
      </c>
      <c r="R30" s="217" t="str">
        <f t="shared" si="3"/>
        <v/>
      </c>
      <c r="S30" s="218" t="str">
        <f t="shared" si="8"/>
        <v/>
      </c>
      <c r="T30" s="219" t="str">
        <f t="shared" si="4"/>
        <v/>
      </c>
      <c r="U30" s="92" t="str">
        <f t="shared" si="5"/>
        <v/>
      </c>
      <c r="V30" s="93"/>
      <c r="W30" s="95">
        <f t="shared" si="14"/>
        <v>0</v>
      </c>
      <c r="X30" s="218" t="str">
        <f t="shared" si="9"/>
        <v/>
      </c>
      <c r="Y30" s="220" t="str">
        <f t="shared" si="10"/>
        <v/>
      </c>
      <c r="Z30" s="92" t="str">
        <f t="shared" si="11"/>
        <v/>
      </c>
      <c r="AA30" s="93"/>
      <c r="AB30" s="95">
        <f t="shared" si="15"/>
        <v>0</v>
      </c>
      <c r="AC30" s="15"/>
      <c r="AD30" s="15"/>
      <c r="AE30" s="15"/>
      <c r="AF30" s="15"/>
      <c r="AG30" s="15"/>
      <c r="AH30" s="15"/>
      <c r="AI30" s="15"/>
      <c r="AJ30" s="15"/>
      <c r="AK30" s="15"/>
    </row>
    <row r="31" spans="1:37" s="16" customFormat="1" ht="15" customHeight="1" x14ac:dyDescent="0.25">
      <c r="A31" s="14">
        <v>16</v>
      </c>
      <c r="B31" s="97"/>
      <c r="C31" s="98"/>
      <c r="D31" s="99"/>
      <c r="E31" s="100"/>
      <c r="F31" s="101"/>
      <c r="G31" s="211" t="str">
        <f t="shared" si="12"/>
        <v/>
      </c>
      <c r="H31" s="102"/>
      <c r="I31" s="103"/>
      <c r="J31" s="100"/>
      <c r="K31" s="101"/>
      <c r="L31" s="211" t="str">
        <f t="shared" si="13"/>
        <v/>
      </c>
      <c r="M31" s="102"/>
      <c r="N31" s="103"/>
      <c r="O31" s="90">
        <f t="shared" si="2"/>
        <v>16</v>
      </c>
      <c r="P31" s="221" t="str">
        <f t="shared" si="3"/>
        <v/>
      </c>
      <c r="Q31" s="216" t="str">
        <f t="shared" si="3"/>
        <v/>
      </c>
      <c r="R31" s="217" t="str">
        <f t="shared" si="3"/>
        <v/>
      </c>
      <c r="S31" s="218" t="str">
        <f t="shared" si="8"/>
        <v/>
      </c>
      <c r="T31" s="219" t="str">
        <f t="shared" si="4"/>
        <v/>
      </c>
      <c r="U31" s="92" t="str">
        <f t="shared" si="5"/>
        <v/>
      </c>
      <c r="V31" s="93"/>
      <c r="W31" s="95">
        <f t="shared" si="14"/>
        <v>0</v>
      </c>
      <c r="X31" s="218" t="str">
        <f t="shared" si="9"/>
        <v/>
      </c>
      <c r="Y31" s="220" t="str">
        <f t="shared" si="10"/>
        <v/>
      </c>
      <c r="Z31" s="92" t="str">
        <f t="shared" si="11"/>
        <v/>
      </c>
      <c r="AA31" s="93"/>
      <c r="AB31" s="95">
        <f t="shared" si="15"/>
        <v>0</v>
      </c>
      <c r="AC31" s="15"/>
      <c r="AD31" s="15"/>
      <c r="AE31" s="15"/>
      <c r="AF31" s="15"/>
      <c r="AG31" s="15"/>
      <c r="AH31" s="15"/>
      <c r="AI31" s="15"/>
      <c r="AJ31" s="15"/>
      <c r="AK31" s="15"/>
    </row>
    <row r="32" spans="1:37" s="16" customFormat="1" ht="15" customHeight="1" x14ac:dyDescent="0.25">
      <c r="A32" s="14">
        <v>17</v>
      </c>
      <c r="B32" s="97"/>
      <c r="C32" s="98"/>
      <c r="D32" s="99"/>
      <c r="E32" s="100"/>
      <c r="F32" s="101"/>
      <c r="G32" s="211" t="str">
        <f t="shared" si="12"/>
        <v/>
      </c>
      <c r="H32" s="102"/>
      <c r="I32" s="103"/>
      <c r="J32" s="100"/>
      <c r="K32" s="101"/>
      <c r="L32" s="211" t="str">
        <f t="shared" si="13"/>
        <v/>
      </c>
      <c r="M32" s="102"/>
      <c r="N32" s="103"/>
      <c r="O32" s="90">
        <f t="shared" si="2"/>
        <v>17</v>
      </c>
      <c r="P32" s="221" t="str">
        <f t="shared" si="3"/>
        <v/>
      </c>
      <c r="Q32" s="216" t="str">
        <f t="shared" si="3"/>
        <v/>
      </c>
      <c r="R32" s="217" t="str">
        <f t="shared" si="3"/>
        <v/>
      </c>
      <c r="S32" s="218" t="str">
        <f t="shared" si="8"/>
        <v/>
      </c>
      <c r="T32" s="219" t="str">
        <f t="shared" si="4"/>
        <v/>
      </c>
      <c r="U32" s="92" t="str">
        <f t="shared" si="5"/>
        <v/>
      </c>
      <c r="V32" s="93"/>
      <c r="W32" s="95">
        <f t="shared" si="14"/>
        <v>0</v>
      </c>
      <c r="X32" s="218" t="str">
        <f t="shared" si="9"/>
        <v/>
      </c>
      <c r="Y32" s="220" t="str">
        <f t="shared" si="10"/>
        <v/>
      </c>
      <c r="Z32" s="92" t="str">
        <f t="shared" si="11"/>
        <v/>
      </c>
      <c r="AA32" s="93"/>
      <c r="AB32" s="95">
        <f t="shared" si="15"/>
        <v>0</v>
      </c>
      <c r="AC32" s="15"/>
      <c r="AD32" s="15"/>
      <c r="AE32" s="15"/>
      <c r="AF32" s="15"/>
      <c r="AG32" s="15"/>
      <c r="AH32" s="15"/>
      <c r="AI32" s="15"/>
      <c r="AJ32" s="15"/>
      <c r="AK32" s="15"/>
    </row>
    <row r="33" spans="1:37" s="16" customFormat="1" ht="15" customHeight="1" x14ac:dyDescent="0.25">
      <c r="A33" s="14">
        <v>18</v>
      </c>
      <c r="B33" s="97"/>
      <c r="C33" s="98"/>
      <c r="D33" s="99"/>
      <c r="E33" s="100"/>
      <c r="F33" s="101"/>
      <c r="G33" s="211" t="str">
        <f t="shared" si="12"/>
        <v/>
      </c>
      <c r="H33" s="102"/>
      <c r="I33" s="103"/>
      <c r="J33" s="100"/>
      <c r="K33" s="101"/>
      <c r="L33" s="211" t="str">
        <f t="shared" si="13"/>
        <v/>
      </c>
      <c r="M33" s="102"/>
      <c r="N33" s="103"/>
      <c r="O33" s="90">
        <f t="shared" si="2"/>
        <v>18</v>
      </c>
      <c r="P33" s="221" t="str">
        <f t="shared" si="3"/>
        <v/>
      </c>
      <c r="Q33" s="216" t="str">
        <f t="shared" si="3"/>
        <v/>
      </c>
      <c r="R33" s="217" t="str">
        <f t="shared" si="3"/>
        <v/>
      </c>
      <c r="S33" s="218" t="str">
        <f t="shared" si="8"/>
        <v/>
      </c>
      <c r="T33" s="219" t="str">
        <f t="shared" si="4"/>
        <v/>
      </c>
      <c r="U33" s="92" t="str">
        <f t="shared" si="5"/>
        <v/>
      </c>
      <c r="V33" s="95">
        <f>SUM(U28:U33)/6</f>
        <v>0</v>
      </c>
      <c r="W33" s="95">
        <f t="shared" si="14"/>
        <v>0</v>
      </c>
      <c r="X33" s="218" t="str">
        <f t="shared" si="9"/>
        <v/>
      </c>
      <c r="Y33" s="220" t="str">
        <f t="shared" si="10"/>
        <v/>
      </c>
      <c r="Z33" s="92" t="str">
        <f t="shared" si="11"/>
        <v/>
      </c>
      <c r="AA33" s="95">
        <f>SUM(Z28:Z33)/6</f>
        <v>0</v>
      </c>
      <c r="AB33" s="95">
        <f t="shared" si="15"/>
        <v>0</v>
      </c>
      <c r="AC33" s="15"/>
      <c r="AD33" s="15"/>
      <c r="AE33" s="15"/>
      <c r="AF33" s="15"/>
      <c r="AG33" s="15"/>
      <c r="AH33" s="15"/>
      <c r="AI33" s="15"/>
      <c r="AJ33" s="15"/>
      <c r="AK33" s="15"/>
    </row>
    <row r="34" spans="1:37" s="16" customFormat="1" ht="15" customHeight="1" x14ac:dyDescent="0.25">
      <c r="A34" s="14">
        <v>19</v>
      </c>
      <c r="B34" s="97"/>
      <c r="C34" s="98"/>
      <c r="D34" s="99"/>
      <c r="E34" s="100"/>
      <c r="F34" s="101"/>
      <c r="G34" s="211" t="str">
        <f t="shared" si="12"/>
        <v/>
      </c>
      <c r="H34" s="102"/>
      <c r="I34" s="103"/>
      <c r="J34" s="100"/>
      <c r="K34" s="101"/>
      <c r="L34" s="211" t="str">
        <f t="shared" si="13"/>
        <v/>
      </c>
      <c r="M34" s="102"/>
      <c r="N34" s="103"/>
      <c r="O34" s="90">
        <f t="shared" si="2"/>
        <v>19</v>
      </c>
      <c r="P34" s="221" t="str">
        <f t="shared" si="3"/>
        <v/>
      </c>
      <c r="Q34" s="216" t="str">
        <f t="shared" si="3"/>
        <v/>
      </c>
      <c r="R34" s="217" t="str">
        <f t="shared" si="3"/>
        <v/>
      </c>
      <c r="S34" s="218" t="str">
        <f t="shared" si="8"/>
        <v/>
      </c>
      <c r="T34" s="219" t="str">
        <f t="shared" si="4"/>
        <v/>
      </c>
      <c r="U34" s="92" t="str">
        <f t="shared" si="5"/>
        <v/>
      </c>
      <c r="V34" s="93"/>
      <c r="W34" s="95">
        <f t="shared" si="14"/>
        <v>0</v>
      </c>
      <c r="X34" s="218" t="str">
        <f t="shared" si="9"/>
        <v/>
      </c>
      <c r="Y34" s="220" t="str">
        <f t="shared" si="10"/>
        <v/>
      </c>
      <c r="Z34" s="92" t="str">
        <f t="shared" si="11"/>
        <v/>
      </c>
      <c r="AA34" s="93"/>
      <c r="AB34" s="95">
        <f t="shared" si="15"/>
        <v>0</v>
      </c>
      <c r="AC34" s="15"/>
      <c r="AD34" s="15"/>
      <c r="AE34" s="15"/>
      <c r="AF34" s="15"/>
      <c r="AG34" s="15"/>
      <c r="AH34" s="15"/>
      <c r="AI34" s="15"/>
      <c r="AJ34" s="15"/>
      <c r="AK34" s="15"/>
    </row>
    <row r="35" spans="1:37" s="16" customFormat="1" ht="15" customHeight="1" x14ac:dyDescent="0.25">
      <c r="A35" s="14">
        <v>20</v>
      </c>
      <c r="B35" s="97"/>
      <c r="C35" s="98"/>
      <c r="D35" s="99"/>
      <c r="E35" s="100"/>
      <c r="F35" s="101"/>
      <c r="G35" s="211" t="str">
        <f t="shared" si="12"/>
        <v/>
      </c>
      <c r="H35" s="102"/>
      <c r="I35" s="103"/>
      <c r="J35" s="100"/>
      <c r="K35" s="101"/>
      <c r="L35" s="211" t="str">
        <f t="shared" si="13"/>
        <v/>
      </c>
      <c r="M35" s="102"/>
      <c r="N35" s="103"/>
      <c r="O35" s="90">
        <f t="shared" si="2"/>
        <v>20</v>
      </c>
      <c r="P35" s="221" t="str">
        <f t="shared" si="3"/>
        <v/>
      </c>
      <c r="Q35" s="216" t="str">
        <f t="shared" si="3"/>
        <v/>
      </c>
      <c r="R35" s="217" t="str">
        <f t="shared" si="3"/>
        <v/>
      </c>
      <c r="S35" s="218" t="str">
        <f t="shared" si="8"/>
        <v/>
      </c>
      <c r="T35" s="219" t="str">
        <f t="shared" si="4"/>
        <v/>
      </c>
      <c r="U35" s="92" t="str">
        <f t="shared" si="5"/>
        <v/>
      </c>
      <c r="V35" s="93"/>
      <c r="W35" s="95">
        <f t="shared" si="14"/>
        <v>0</v>
      </c>
      <c r="X35" s="218" t="str">
        <f t="shared" si="9"/>
        <v/>
      </c>
      <c r="Y35" s="220" t="str">
        <f t="shared" si="10"/>
        <v/>
      </c>
      <c r="Z35" s="92" t="str">
        <f t="shared" si="11"/>
        <v/>
      </c>
      <c r="AA35" s="93"/>
      <c r="AB35" s="95">
        <f t="shared" si="15"/>
        <v>0</v>
      </c>
      <c r="AC35" s="15"/>
      <c r="AD35" s="15"/>
      <c r="AE35" s="15"/>
      <c r="AF35" s="15"/>
      <c r="AG35" s="15"/>
      <c r="AH35" s="15"/>
      <c r="AI35" s="15"/>
      <c r="AJ35" s="15"/>
      <c r="AK35" s="15"/>
    </row>
    <row r="36" spans="1:37" s="16" customFormat="1" ht="15" customHeight="1" x14ac:dyDescent="0.25">
      <c r="A36" s="14">
        <v>21</v>
      </c>
      <c r="B36" s="97"/>
      <c r="C36" s="98"/>
      <c r="D36" s="99"/>
      <c r="E36" s="100"/>
      <c r="F36" s="101"/>
      <c r="G36" s="211" t="str">
        <f t="shared" si="12"/>
        <v/>
      </c>
      <c r="H36" s="102"/>
      <c r="I36" s="103"/>
      <c r="J36" s="100"/>
      <c r="K36" s="101"/>
      <c r="L36" s="211" t="str">
        <f t="shared" si="13"/>
        <v/>
      </c>
      <c r="M36" s="102"/>
      <c r="N36" s="103"/>
      <c r="O36" s="90">
        <f t="shared" si="2"/>
        <v>21</v>
      </c>
      <c r="P36" s="221" t="str">
        <f t="shared" si="3"/>
        <v/>
      </c>
      <c r="Q36" s="216" t="str">
        <f t="shared" si="3"/>
        <v/>
      </c>
      <c r="R36" s="217" t="str">
        <f t="shared" si="3"/>
        <v/>
      </c>
      <c r="S36" s="218" t="str">
        <f t="shared" si="8"/>
        <v/>
      </c>
      <c r="T36" s="219" t="str">
        <f t="shared" si="4"/>
        <v/>
      </c>
      <c r="U36" s="92" t="str">
        <f t="shared" si="5"/>
        <v/>
      </c>
      <c r="V36" s="93"/>
      <c r="W36" s="95">
        <f t="shared" si="14"/>
        <v>0</v>
      </c>
      <c r="X36" s="218" t="str">
        <f t="shared" si="9"/>
        <v/>
      </c>
      <c r="Y36" s="220" t="str">
        <f t="shared" si="10"/>
        <v/>
      </c>
      <c r="Z36" s="92" t="str">
        <f t="shared" si="11"/>
        <v/>
      </c>
      <c r="AA36" s="93"/>
      <c r="AB36" s="95">
        <f t="shared" si="15"/>
        <v>0</v>
      </c>
      <c r="AC36" s="15"/>
      <c r="AD36" s="15"/>
      <c r="AE36" s="15"/>
      <c r="AF36" s="15"/>
      <c r="AG36" s="15"/>
      <c r="AH36" s="15"/>
      <c r="AI36" s="15"/>
      <c r="AJ36" s="15"/>
      <c r="AK36" s="15"/>
    </row>
    <row r="37" spans="1:37" s="16" customFormat="1" ht="15" customHeight="1" x14ac:dyDescent="0.25">
      <c r="A37" s="14">
        <v>22</v>
      </c>
      <c r="B37" s="97"/>
      <c r="C37" s="98"/>
      <c r="D37" s="99"/>
      <c r="E37" s="100"/>
      <c r="F37" s="101"/>
      <c r="G37" s="211" t="str">
        <f t="shared" si="12"/>
        <v/>
      </c>
      <c r="H37" s="102"/>
      <c r="I37" s="103"/>
      <c r="J37" s="100"/>
      <c r="K37" s="101"/>
      <c r="L37" s="211" t="str">
        <f t="shared" si="13"/>
        <v/>
      </c>
      <c r="M37" s="102"/>
      <c r="N37" s="103"/>
      <c r="O37" s="90">
        <f t="shared" si="2"/>
        <v>22</v>
      </c>
      <c r="P37" s="221" t="str">
        <f t="shared" si="3"/>
        <v/>
      </c>
      <c r="Q37" s="216" t="str">
        <f t="shared" si="3"/>
        <v/>
      </c>
      <c r="R37" s="217" t="str">
        <f t="shared" si="3"/>
        <v/>
      </c>
      <c r="S37" s="218" t="str">
        <f t="shared" si="8"/>
        <v/>
      </c>
      <c r="T37" s="219" t="str">
        <f t="shared" si="4"/>
        <v/>
      </c>
      <c r="U37" s="92" t="str">
        <f t="shared" si="5"/>
        <v/>
      </c>
      <c r="V37" s="93"/>
      <c r="W37" s="95">
        <f t="shared" si="14"/>
        <v>0</v>
      </c>
      <c r="X37" s="218" t="str">
        <f t="shared" si="9"/>
        <v/>
      </c>
      <c r="Y37" s="220" t="str">
        <f t="shared" si="10"/>
        <v/>
      </c>
      <c r="Z37" s="92" t="str">
        <f t="shared" si="11"/>
        <v/>
      </c>
      <c r="AA37" s="93"/>
      <c r="AB37" s="95">
        <f t="shared" si="15"/>
        <v>0</v>
      </c>
      <c r="AC37" s="15"/>
      <c r="AD37" s="15"/>
      <c r="AE37" s="15"/>
      <c r="AF37" s="15"/>
      <c r="AG37" s="15"/>
      <c r="AH37" s="15"/>
      <c r="AI37" s="15"/>
      <c r="AJ37" s="15"/>
      <c r="AK37" s="15"/>
    </row>
    <row r="38" spans="1:37" s="16" customFormat="1" ht="15" customHeight="1" x14ac:dyDescent="0.25">
      <c r="A38" s="14">
        <v>23</v>
      </c>
      <c r="B38" s="97"/>
      <c r="C38" s="98"/>
      <c r="D38" s="99"/>
      <c r="E38" s="100"/>
      <c r="F38" s="101"/>
      <c r="G38" s="211" t="str">
        <f t="shared" si="12"/>
        <v/>
      </c>
      <c r="H38" s="102"/>
      <c r="I38" s="103"/>
      <c r="J38" s="100"/>
      <c r="K38" s="101"/>
      <c r="L38" s="211" t="str">
        <f t="shared" si="13"/>
        <v/>
      </c>
      <c r="M38" s="102"/>
      <c r="N38" s="103"/>
      <c r="O38" s="90">
        <f t="shared" si="2"/>
        <v>23</v>
      </c>
      <c r="P38" s="221" t="str">
        <f t="shared" si="3"/>
        <v/>
      </c>
      <c r="Q38" s="216" t="str">
        <f t="shared" si="3"/>
        <v/>
      </c>
      <c r="R38" s="217" t="str">
        <f t="shared" si="3"/>
        <v/>
      </c>
      <c r="S38" s="218" t="str">
        <f t="shared" si="8"/>
        <v/>
      </c>
      <c r="T38" s="219" t="str">
        <f t="shared" si="4"/>
        <v/>
      </c>
      <c r="U38" s="92" t="str">
        <f t="shared" si="5"/>
        <v/>
      </c>
      <c r="V38" s="93"/>
      <c r="W38" s="95">
        <f t="shared" si="14"/>
        <v>0</v>
      </c>
      <c r="X38" s="218" t="str">
        <f t="shared" si="9"/>
        <v/>
      </c>
      <c r="Y38" s="220" t="str">
        <f t="shared" si="10"/>
        <v/>
      </c>
      <c r="Z38" s="92" t="str">
        <f t="shared" si="11"/>
        <v/>
      </c>
      <c r="AA38" s="93"/>
      <c r="AB38" s="95">
        <f t="shared" si="15"/>
        <v>0</v>
      </c>
      <c r="AC38" s="15"/>
      <c r="AD38" s="15"/>
      <c r="AE38" s="15"/>
      <c r="AF38" s="15"/>
      <c r="AG38" s="15"/>
      <c r="AH38" s="15"/>
      <c r="AI38" s="15"/>
      <c r="AJ38" s="15"/>
      <c r="AK38" s="15"/>
    </row>
    <row r="39" spans="1:37" s="16" customFormat="1" ht="15" customHeight="1" x14ac:dyDescent="0.25">
      <c r="A39" s="14">
        <v>24</v>
      </c>
      <c r="B39" s="97"/>
      <c r="C39" s="98"/>
      <c r="D39" s="99"/>
      <c r="E39" s="100"/>
      <c r="F39" s="101"/>
      <c r="G39" s="211" t="str">
        <f t="shared" si="12"/>
        <v/>
      </c>
      <c r="H39" s="102"/>
      <c r="I39" s="103"/>
      <c r="J39" s="100"/>
      <c r="K39" s="101"/>
      <c r="L39" s="211" t="str">
        <f t="shared" si="13"/>
        <v/>
      </c>
      <c r="M39" s="102"/>
      <c r="N39" s="103"/>
      <c r="O39" s="90">
        <f t="shared" si="2"/>
        <v>24</v>
      </c>
      <c r="P39" s="221" t="str">
        <f t="shared" si="3"/>
        <v/>
      </c>
      <c r="Q39" s="216" t="str">
        <f t="shared" si="3"/>
        <v/>
      </c>
      <c r="R39" s="217" t="str">
        <f t="shared" si="3"/>
        <v/>
      </c>
      <c r="S39" s="218" t="str">
        <f t="shared" si="8"/>
        <v/>
      </c>
      <c r="T39" s="219" t="str">
        <f t="shared" si="4"/>
        <v/>
      </c>
      <c r="U39" s="92" t="str">
        <f t="shared" si="5"/>
        <v/>
      </c>
      <c r="V39" s="95">
        <f>SUM(U34:U39)/6</f>
        <v>0</v>
      </c>
      <c r="W39" s="95">
        <f t="shared" si="14"/>
        <v>0</v>
      </c>
      <c r="X39" s="218" t="str">
        <f t="shared" si="9"/>
        <v/>
      </c>
      <c r="Y39" s="220" t="str">
        <f t="shared" si="10"/>
        <v/>
      </c>
      <c r="Z39" s="92" t="str">
        <f t="shared" si="11"/>
        <v/>
      </c>
      <c r="AA39" s="95">
        <f>SUM(Z34:Z39)/6</f>
        <v>0</v>
      </c>
      <c r="AB39" s="95">
        <f t="shared" si="15"/>
        <v>0</v>
      </c>
      <c r="AC39" s="309"/>
      <c r="AD39" s="309"/>
      <c r="AE39" s="309"/>
      <c r="AF39" s="309"/>
      <c r="AG39" s="309"/>
      <c r="AH39" s="309"/>
      <c r="AI39" s="309"/>
      <c r="AJ39" s="309"/>
      <c r="AK39" s="15"/>
    </row>
    <row r="40" spans="1:37" s="16" customFormat="1" ht="15" customHeight="1" x14ac:dyDescent="0.25">
      <c r="A40" s="14">
        <v>25</v>
      </c>
      <c r="B40" s="97"/>
      <c r="C40" s="98"/>
      <c r="D40" s="99"/>
      <c r="E40" s="100"/>
      <c r="F40" s="101"/>
      <c r="G40" s="211" t="str">
        <f t="shared" si="12"/>
        <v/>
      </c>
      <c r="H40" s="102"/>
      <c r="I40" s="103"/>
      <c r="J40" s="100"/>
      <c r="K40" s="101"/>
      <c r="L40" s="211" t="str">
        <f t="shared" si="13"/>
        <v/>
      </c>
      <c r="M40" s="102"/>
      <c r="N40" s="103"/>
      <c r="O40" s="90">
        <f t="shared" si="2"/>
        <v>25</v>
      </c>
      <c r="P40" s="221" t="str">
        <f t="shared" si="3"/>
        <v/>
      </c>
      <c r="Q40" s="216" t="str">
        <f t="shared" si="3"/>
        <v/>
      </c>
      <c r="R40" s="217" t="str">
        <f t="shared" si="3"/>
        <v/>
      </c>
      <c r="S40" s="218" t="str">
        <f t="shared" si="8"/>
        <v/>
      </c>
      <c r="T40" s="219" t="str">
        <f t="shared" si="4"/>
        <v/>
      </c>
      <c r="U40" s="92" t="str">
        <f t="shared" si="5"/>
        <v/>
      </c>
      <c r="V40" s="93"/>
      <c r="W40" s="95">
        <f t="shared" si="14"/>
        <v>0</v>
      </c>
      <c r="X40" s="218" t="str">
        <f t="shared" si="9"/>
        <v/>
      </c>
      <c r="Y40" s="220" t="str">
        <f t="shared" si="10"/>
        <v/>
      </c>
      <c r="Z40" s="92" t="str">
        <f t="shared" si="11"/>
        <v/>
      </c>
      <c r="AA40" s="93"/>
      <c r="AB40" s="95">
        <f t="shared" si="15"/>
        <v>0</v>
      </c>
      <c r="AC40" s="15"/>
      <c r="AD40" s="15"/>
      <c r="AE40" s="15"/>
      <c r="AF40" s="15"/>
      <c r="AG40" s="15"/>
      <c r="AH40" s="15"/>
      <c r="AI40" s="15"/>
      <c r="AJ40" s="15"/>
      <c r="AK40" s="15"/>
    </row>
    <row r="41" spans="1:37" s="16" customFormat="1" ht="15" customHeight="1" x14ac:dyDescent="0.25">
      <c r="A41" s="14">
        <v>26</v>
      </c>
      <c r="B41" s="97"/>
      <c r="C41" s="98"/>
      <c r="D41" s="99"/>
      <c r="E41" s="100"/>
      <c r="F41" s="101"/>
      <c r="G41" s="211" t="str">
        <f t="shared" si="12"/>
        <v/>
      </c>
      <c r="H41" s="102"/>
      <c r="I41" s="103"/>
      <c r="J41" s="100"/>
      <c r="K41" s="101"/>
      <c r="L41" s="211" t="str">
        <f t="shared" si="13"/>
        <v/>
      </c>
      <c r="M41" s="102"/>
      <c r="N41" s="103"/>
      <c r="O41" s="90">
        <f t="shared" si="2"/>
        <v>26</v>
      </c>
      <c r="P41" s="221" t="str">
        <f t="shared" si="3"/>
        <v/>
      </c>
      <c r="Q41" s="216" t="str">
        <f t="shared" si="3"/>
        <v/>
      </c>
      <c r="R41" s="217" t="str">
        <f t="shared" si="3"/>
        <v/>
      </c>
      <c r="S41" s="218" t="str">
        <f t="shared" si="8"/>
        <v/>
      </c>
      <c r="T41" s="219" t="str">
        <f t="shared" si="4"/>
        <v/>
      </c>
      <c r="U41" s="92" t="str">
        <f t="shared" si="5"/>
        <v/>
      </c>
      <c r="V41" s="93"/>
      <c r="W41" s="95">
        <f t="shared" si="14"/>
        <v>0</v>
      </c>
      <c r="X41" s="218" t="str">
        <f t="shared" si="9"/>
        <v/>
      </c>
      <c r="Y41" s="220" t="str">
        <f t="shared" si="10"/>
        <v/>
      </c>
      <c r="Z41" s="92" t="str">
        <f t="shared" si="11"/>
        <v/>
      </c>
      <c r="AA41" s="93"/>
      <c r="AB41" s="95">
        <f t="shared" si="15"/>
        <v>0</v>
      </c>
      <c r="AC41" s="15"/>
      <c r="AD41" s="15"/>
      <c r="AE41" s="15"/>
      <c r="AF41" s="15"/>
      <c r="AG41" s="15"/>
      <c r="AH41" s="15"/>
      <c r="AI41" s="15"/>
      <c r="AJ41" s="15"/>
      <c r="AK41" s="15"/>
    </row>
    <row r="42" spans="1:37" s="16" customFormat="1" ht="15" customHeight="1" x14ac:dyDescent="0.25">
      <c r="A42" s="14">
        <v>27</v>
      </c>
      <c r="B42" s="97"/>
      <c r="C42" s="98"/>
      <c r="D42" s="99"/>
      <c r="E42" s="100"/>
      <c r="F42" s="101"/>
      <c r="G42" s="211" t="str">
        <f t="shared" si="12"/>
        <v/>
      </c>
      <c r="H42" s="102"/>
      <c r="I42" s="103"/>
      <c r="J42" s="100"/>
      <c r="K42" s="101"/>
      <c r="L42" s="211" t="str">
        <f t="shared" si="13"/>
        <v/>
      </c>
      <c r="M42" s="102"/>
      <c r="N42" s="103"/>
      <c r="O42" s="90">
        <f t="shared" si="2"/>
        <v>27</v>
      </c>
      <c r="P42" s="221" t="str">
        <f t="shared" si="3"/>
        <v/>
      </c>
      <c r="Q42" s="216" t="str">
        <f t="shared" si="3"/>
        <v/>
      </c>
      <c r="R42" s="217" t="str">
        <f t="shared" si="3"/>
        <v/>
      </c>
      <c r="S42" s="218" t="str">
        <f t="shared" si="8"/>
        <v/>
      </c>
      <c r="T42" s="219" t="str">
        <f t="shared" si="4"/>
        <v/>
      </c>
      <c r="U42" s="92" t="str">
        <f t="shared" si="5"/>
        <v/>
      </c>
      <c r="V42" s="93"/>
      <c r="W42" s="95">
        <f t="shared" si="14"/>
        <v>0</v>
      </c>
      <c r="X42" s="218" t="str">
        <f t="shared" si="9"/>
        <v/>
      </c>
      <c r="Y42" s="220" t="str">
        <f t="shared" si="10"/>
        <v/>
      </c>
      <c r="Z42" s="92" t="str">
        <f t="shared" si="11"/>
        <v/>
      </c>
      <c r="AA42" s="93"/>
      <c r="AB42" s="95">
        <f t="shared" si="15"/>
        <v>0</v>
      </c>
      <c r="AC42" s="15"/>
      <c r="AD42" s="15"/>
      <c r="AE42" s="15"/>
      <c r="AF42" s="15"/>
      <c r="AG42" s="15"/>
      <c r="AH42" s="15"/>
      <c r="AI42" s="15"/>
      <c r="AJ42" s="15"/>
      <c r="AK42" s="15"/>
    </row>
    <row r="43" spans="1:37" s="16" customFormat="1" ht="15" customHeight="1" x14ac:dyDescent="0.25">
      <c r="A43" s="14">
        <v>28</v>
      </c>
      <c r="B43" s="97"/>
      <c r="C43" s="98"/>
      <c r="D43" s="99"/>
      <c r="E43" s="100"/>
      <c r="F43" s="101"/>
      <c r="G43" s="211" t="str">
        <f t="shared" si="12"/>
        <v/>
      </c>
      <c r="H43" s="102"/>
      <c r="I43" s="103"/>
      <c r="J43" s="100"/>
      <c r="K43" s="101"/>
      <c r="L43" s="211" t="str">
        <f t="shared" si="13"/>
        <v/>
      </c>
      <c r="M43" s="102"/>
      <c r="N43" s="103"/>
      <c r="O43" s="90">
        <f t="shared" si="2"/>
        <v>28</v>
      </c>
      <c r="P43" s="221" t="str">
        <f t="shared" si="3"/>
        <v/>
      </c>
      <c r="Q43" s="216" t="str">
        <f t="shared" si="3"/>
        <v/>
      </c>
      <c r="R43" s="217" t="str">
        <f t="shared" si="3"/>
        <v/>
      </c>
      <c r="S43" s="218" t="str">
        <f t="shared" si="8"/>
        <v/>
      </c>
      <c r="T43" s="219" t="str">
        <f t="shared" si="4"/>
        <v/>
      </c>
      <c r="U43" s="92" t="str">
        <f t="shared" si="5"/>
        <v/>
      </c>
      <c r="V43" s="93"/>
      <c r="W43" s="95">
        <f t="shared" si="14"/>
        <v>0</v>
      </c>
      <c r="X43" s="218" t="str">
        <f t="shared" si="9"/>
        <v/>
      </c>
      <c r="Y43" s="220" t="str">
        <f t="shared" si="10"/>
        <v/>
      </c>
      <c r="Z43" s="92" t="str">
        <f t="shared" si="11"/>
        <v/>
      </c>
      <c r="AA43" s="93"/>
      <c r="AB43" s="95">
        <f t="shared" si="15"/>
        <v>0</v>
      </c>
      <c r="AC43" s="15"/>
      <c r="AD43" s="15"/>
      <c r="AE43" s="15"/>
      <c r="AF43" s="15"/>
      <c r="AG43" s="15"/>
      <c r="AH43" s="15"/>
      <c r="AI43" s="15"/>
      <c r="AJ43" s="15"/>
      <c r="AK43" s="15"/>
    </row>
    <row r="44" spans="1:37" s="16" customFormat="1" ht="15" customHeight="1" x14ac:dyDescent="0.25">
      <c r="A44" s="14">
        <v>29</v>
      </c>
      <c r="B44" s="97"/>
      <c r="C44" s="98"/>
      <c r="D44" s="99"/>
      <c r="E44" s="100"/>
      <c r="F44" s="101"/>
      <c r="G44" s="211" t="str">
        <f t="shared" si="12"/>
        <v/>
      </c>
      <c r="H44" s="102"/>
      <c r="I44" s="103"/>
      <c r="J44" s="100"/>
      <c r="K44" s="101"/>
      <c r="L44" s="211" t="str">
        <f t="shared" si="13"/>
        <v/>
      </c>
      <c r="M44" s="102"/>
      <c r="N44" s="103"/>
      <c r="O44" s="90">
        <f t="shared" si="2"/>
        <v>29</v>
      </c>
      <c r="P44" s="221" t="str">
        <f t="shared" si="3"/>
        <v/>
      </c>
      <c r="Q44" s="216" t="str">
        <f t="shared" si="3"/>
        <v/>
      </c>
      <c r="R44" s="217" t="str">
        <f t="shared" si="3"/>
        <v/>
      </c>
      <c r="S44" s="218" t="str">
        <f t="shared" si="8"/>
        <v/>
      </c>
      <c r="T44" s="219" t="str">
        <f t="shared" si="4"/>
        <v/>
      </c>
      <c r="U44" s="92" t="str">
        <f t="shared" si="5"/>
        <v/>
      </c>
      <c r="V44" s="93"/>
      <c r="W44" s="95">
        <f t="shared" si="14"/>
        <v>0</v>
      </c>
      <c r="X44" s="218" t="str">
        <f t="shared" si="9"/>
        <v/>
      </c>
      <c r="Y44" s="220" t="str">
        <f t="shared" si="10"/>
        <v/>
      </c>
      <c r="Z44" s="92" t="str">
        <f t="shared" si="11"/>
        <v/>
      </c>
      <c r="AA44" s="93"/>
      <c r="AB44" s="95">
        <f t="shared" si="15"/>
        <v>0</v>
      </c>
      <c r="AC44" s="15"/>
      <c r="AD44" s="15"/>
      <c r="AE44" s="15"/>
      <c r="AF44" s="15"/>
      <c r="AG44" s="15"/>
      <c r="AH44" s="15"/>
      <c r="AI44" s="15"/>
      <c r="AJ44" s="15"/>
      <c r="AK44" s="15"/>
    </row>
    <row r="45" spans="1:37" s="16" customFormat="1" ht="15" customHeight="1" x14ac:dyDescent="0.25">
      <c r="A45" s="14">
        <v>30</v>
      </c>
      <c r="B45" s="97"/>
      <c r="C45" s="98"/>
      <c r="D45" s="99"/>
      <c r="E45" s="100"/>
      <c r="F45" s="101"/>
      <c r="G45" s="211" t="str">
        <f t="shared" si="12"/>
        <v/>
      </c>
      <c r="H45" s="102"/>
      <c r="I45" s="103"/>
      <c r="J45" s="100"/>
      <c r="K45" s="101"/>
      <c r="L45" s="211" t="str">
        <f t="shared" si="13"/>
        <v/>
      </c>
      <c r="M45" s="102"/>
      <c r="N45" s="103"/>
      <c r="O45" s="90">
        <f t="shared" si="2"/>
        <v>30</v>
      </c>
      <c r="P45" s="221" t="str">
        <f t="shared" si="3"/>
        <v/>
      </c>
      <c r="Q45" s="216" t="str">
        <f t="shared" si="3"/>
        <v/>
      </c>
      <c r="R45" s="217" t="str">
        <f t="shared" si="3"/>
        <v/>
      </c>
      <c r="S45" s="218" t="str">
        <f t="shared" si="8"/>
        <v/>
      </c>
      <c r="T45" s="219" t="str">
        <f t="shared" si="4"/>
        <v/>
      </c>
      <c r="U45" s="92" t="str">
        <f t="shared" si="5"/>
        <v/>
      </c>
      <c r="V45" s="95">
        <f>SUM(U40:U45)/6</f>
        <v>0</v>
      </c>
      <c r="W45" s="95">
        <f t="shared" si="14"/>
        <v>0</v>
      </c>
      <c r="X45" s="218" t="str">
        <f t="shared" si="9"/>
        <v/>
      </c>
      <c r="Y45" s="220" t="str">
        <f t="shared" si="10"/>
        <v/>
      </c>
      <c r="Z45" s="92" t="str">
        <f t="shared" si="11"/>
        <v/>
      </c>
      <c r="AA45" s="95">
        <f>SUM(Z40:Z45)/6</f>
        <v>0</v>
      </c>
      <c r="AB45" s="95">
        <f t="shared" si="15"/>
        <v>0</v>
      </c>
      <c r="AC45" s="15"/>
      <c r="AD45" s="15"/>
      <c r="AE45" s="15"/>
      <c r="AF45" s="15"/>
      <c r="AG45" s="15"/>
      <c r="AH45" s="15"/>
      <c r="AI45" s="15"/>
      <c r="AJ45" s="15"/>
      <c r="AK45" s="15"/>
    </row>
    <row r="46" spans="1:37" s="16" customFormat="1" ht="15" customHeight="1" x14ac:dyDescent="0.25">
      <c r="A46" s="14">
        <v>31</v>
      </c>
      <c r="B46" s="97"/>
      <c r="C46" s="98"/>
      <c r="D46" s="99"/>
      <c r="E46" s="100"/>
      <c r="F46" s="101"/>
      <c r="G46" s="211" t="str">
        <f t="shared" si="12"/>
        <v/>
      </c>
      <c r="H46" s="102"/>
      <c r="I46" s="103"/>
      <c r="J46" s="100"/>
      <c r="K46" s="101"/>
      <c r="L46" s="211" t="str">
        <f t="shared" si="13"/>
        <v/>
      </c>
      <c r="M46" s="102"/>
      <c r="N46" s="103"/>
      <c r="O46" s="90">
        <f t="shared" si="2"/>
        <v>31</v>
      </c>
      <c r="P46" s="221" t="str">
        <f t="shared" si="3"/>
        <v/>
      </c>
      <c r="Q46" s="216" t="str">
        <f t="shared" si="3"/>
        <v/>
      </c>
      <c r="R46" s="217" t="str">
        <f t="shared" si="3"/>
        <v/>
      </c>
      <c r="S46" s="218" t="str">
        <f t="shared" si="8"/>
        <v/>
      </c>
      <c r="T46" s="219" t="str">
        <f t="shared" si="4"/>
        <v/>
      </c>
      <c r="U46" s="92" t="str">
        <f t="shared" si="5"/>
        <v/>
      </c>
      <c r="V46" s="93"/>
      <c r="W46" s="95">
        <f t="shared" si="14"/>
        <v>0</v>
      </c>
      <c r="X46" s="218" t="str">
        <f t="shared" si="9"/>
        <v/>
      </c>
      <c r="Y46" s="220" t="str">
        <f t="shared" si="10"/>
        <v/>
      </c>
      <c r="Z46" s="92" t="str">
        <f t="shared" si="11"/>
        <v/>
      </c>
      <c r="AA46" s="93"/>
      <c r="AB46" s="95">
        <f t="shared" si="15"/>
        <v>0</v>
      </c>
      <c r="AC46" s="15"/>
      <c r="AD46" s="15"/>
      <c r="AE46" s="15"/>
      <c r="AF46" s="15"/>
      <c r="AG46" s="15"/>
      <c r="AH46" s="15"/>
      <c r="AI46" s="15"/>
      <c r="AJ46" s="15"/>
      <c r="AK46" s="15"/>
    </row>
    <row r="47" spans="1:37" s="16" customFormat="1" ht="15" customHeight="1" x14ac:dyDescent="0.25">
      <c r="A47" s="14">
        <v>32</v>
      </c>
      <c r="B47" s="97"/>
      <c r="C47" s="98"/>
      <c r="D47" s="99"/>
      <c r="E47" s="100"/>
      <c r="F47" s="101"/>
      <c r="G47" s="211" t="str">
        <f t="shared" si="12"/>
        <v/>
      </c>
      <c r="H47" s="102"/>
      <c r="I47" s="103"/>
      <c r="J47" s="100"/>
      <c r="K47" s="101"/>
      <c r="L47" s="211" t="str">
        <f t="shared" si="13"/>
        <v/>
      </c>
      <c r="M47" s="102"/>
      <c r="N47" s="103"/>
      <c r="O47" s="90">
        <f t="shared" si="2"/>
        <v>32</v>
      </c>
      <c r="P47" s="221" t="str">
        <f t="shared" si="3"/>
        <v/>
      </c>
      <c r="Q47" s="216" t="str">
        <f t="shared" si="3"/>
        <v/>
      </c>
      <c r="R47" s="217" t="str">
        <f t="shared" si="3"/>
        <v/>
      </c>
      <c r="S47" s="218" t="str">
        <f t="shared" si="8"/>
        <v/>
      </c>
      <c r="T47" s="219" t="str">
        <f t="shared" si="4"/>
        <v/>
      </c>
      <c r="U47" s="92" t="str">
        <f t="shared" si="5"/>
        <v/>
      </c>
      <c r="V47" s="93"/>
      <c r="W47" s="95">
        <f t="shared" si="14"/>
        <v>0</v>
      </c>
      <c r="X47" s="218" t="str">
        <f t="shared" si="9"/>
        <v/>
      </c>
      <c r="Y47" s="220" t="str">
        <f t="shared" si="10"/>
        <v/>
      </c>
      <c r="Z47" s="92" t="str">
        <f t="shared" si="11"/>
        <v/>
      </c>
      <c r="AA47" s="93"/>
      <c r="AB47" s="95">
        <f t="shared" si="15"/>
        <v>0</v>
      </c>
      <c r="AC47" s="15"/>
      <c r="AD47" s="15"/>
      <c r="AE47" s="15"/>
      <c r="AF47" s="15"/>
      <c r="AG47" s="15"/>
      <c r="AH47" s="15"/>
      <c r="AI47" s="15"/>
      <c r="AJ47" s="15"/>
      <c r="AK47" s="15"/>
    </row>
    <row r="48" spans="1:37" s="16" customFormat="1" ht="15" customHeight="1" x14ac:dyDescent="0.25">
      <c r="A48" s="14">
        <v>33</v>
      </c>
      <c r="B48" s="97"/>
      <c r="C48" s="98"/>
      <c r="D48" s="99"/>
      <c r="E48" s="100"/>
      <c r="F48" s="101"/>
      <c r="G48" s="211" t="str">
        <f t="shared" si="12"/>
        <v/>
      </c>
      <c r="H48" s="102"/>
      <c r="I48" s="103"/>
      <c r="J48" s="100"/>
      <c r="K48" s="101"/>
      <c r="L48" s="211" t="str">
        <f t="shared" si="13"/>
        <v/>
      </c>
      <c r="M48" s="102"/>
      <c r="N48" s="103"/>
      <c r="O48" s="90">
        <f t="shared" si="2"/>
        <v>33</v>
      </c>
      <c r="P48" s="221" t="str">
        <f t="shared" si="3"/>
        <v/>
      </c>
      <c r="Q48" s="216" t="str">
        <f t="shared" si="3"/>
        <v/>
      </c>
      <c r="R48" s="217" t="str">
        <f t="shared" si="3"/>
        <v/>
      </c>
      <c r="S48" s="218" t="str">
        <f t="shared" si="8"/>
        <v/>
      </c>
      <c r="T48" s="219" t="str">
        <f t="shared" si="4"/>
        <v/>
      </c>
      <c r="U48" s="92" t="str">
        <f t="shared" si="5"/>
        <v/>
      </c>
      <c r="V48" s="93"/>
      <c r="W48" s="95">
        <f t="shared" si="14"/>
        <v>0</v>
      </c>
      <c r="X48" s="218" t="str">
        <f t="shared" si="9"/>
        <v/>
      </c>
      <c r="Y48" s="220" t="str">
        <f t="shared" si="10"/>
        <v/>
      </c>
      <c r="Z48" s="92" t="str">
        <f t="shared" si="11"/>
        <v/>
      </c>
      <c r="AA48" s="93"/>
      <c r="AB48" s="95">
        <f t="shared" si="15"/>
        <v>0</v>
      </c>
      <c r="AC48" s="15"/>
      <c r="AD48" s="15"/>
      <c r="AE48" s="15"/>
      <c r="AF48" s="15"/>
      <c r="AG48" s="15"/>
      <c r="AH48" s="15"/>
      <c r="AI48" s="15"/>
      <c r="AJ48" s="15"/>
      <c r="AK48" s="15"/>
    </row>
    <row r="49" spans="1:37" s="16" customFormat="1" ht="15" customHeight="1" x14ac:dyDescent="0.25">
      <c r="A49" s="14">
        <v>34</v>
      </c>
      <c r="B49" s="97"/>
      <c r="C49" s="98"/>
      <c r="D49" s="99"/>
      <c r="E49" s="100"/>
      <c r="F49" s="101"/>
      <c r="G49" s="211" t="str">
        <f t="shared" si="12"/>
        <v/>
      </c>
      <c r="H49" s="102"/>
      <c r="I49" s="103"/>
      <c r="J49" s="100"/>
      <c r="K49" s="101"/>
      <c r="L49" s="211" t="str">
        <f t="shared" si="13"/>
        <v/>
      </c>
      <c r="M49" s="102"/>
      <c r="N49" s="103"/>
      <c r="O49" s="90">
        <f t="shared" si="2"/>
        <v>34</v>
      </c>
      <c r="P49" s="221" t="str">
        <f t="shared" si="3"/>
        <v/>
      </c>
      <c r="Q49" s="216" t="str">
        <f t="shared" si="3"/>
        <v/>
      </c>
      <c r="R49" s="217" t="str">
        <f t="shared" si="3"/>
        <v/>
      </c>
      <c r="S49" s="218" t="str">
        <f t="shared" si="8"/>
        <v/>
      </c>
      <c r="T49" s="219" t="str">
        <f t="shared" si="4"/>
        <v/>
      </c>
      <c r="U49" s="92" t="str">
        <f t="shared" si="5"/>
        <v/>
      </c>
      <c r="V49" s="93"/>
      <c r="W49" s="95">
        <f t="shared" si="14"/>
        <v>0</v>
      </c>
      <c r="X49" s="218" t="str">
        <f t="shared" si="9"/>
        <v/>
      </c>
      <c r="Y49" s="220" t="str">
        <f t="shared" si="10"/>
        <v/>
      </c>
      <c r="Z49" s="92" t="str">
        <f t="shared" si="11"/>
        <v/>
      </c>
      <c r="AA49" s="93"/>
      <c r="AB49" s="95">
        <f t="shared" si="15"/>
        <v>0</v>
      </c>
      <c r="AC49" s="15"/>
      <c r="AD49" s="15"/>
      <c r="AE49" s="15"/>
      <c r="AF49" s="15"/>
      <c r="AG49" s="15"/>
      <c r="AH49" s="15"/>
      <c r="AI49" s="15"/>
      <c r="AJ49" s="15"/>
      <c r="AK49" s="15"/>
    </row>
    <row r="50" spans="1:37" s="16" customFormat="1" ht="15" customHeight="1" x14ac:dyDescent="0.25">
      <c r="A50" s="14">
        <v>35</v>
      </c>
      <c r="B50" s="97"/>
      <c r="C50" s="98"/>
      <c r="D50" s="99"/>
      <c r="E50" s="100"/>
      <c r="F50" s="101"/>
      <c r="G50" s="211" t="str">
        <f t="shared" si="12"/>
        <v/>
      </c>
      <c r="H50" s="102"/>
      <c r="I50" s="103"/>
      <c r="J50" s="100"/>
      <c r="K50" s="101"/>
      <c r="L50" s="211" t="str">
        <f t="shared" si="13"/>
        <v/>
      </c>
      <c r="M50" s="102"/>
      <c r="N50" s="103"/>
      <c r="O50" s="90">
        <f t="shared" si="2"/>
        <v>35</v>
      </c>
      <c r="P50" s="221" t="str">
        <f t="shared" si="3"/>
        <v/>
      </c>
      <c r="Q50" s="216" t="str">
        <f t="shared" si="3"/>
        <v/>
      </c>
      <c r="R50" s="217" t="str">
        <f t="shared" si="3"/>
        <v/>
      </c>
      <c r="S50" s="218" t="str">
        <f t="shared" si="8"/>
        <v/>
      </c>
      <c r="T50" s="219" t="str">
        <f t="shared" si="4"/>
        <v/>
      </c>
      <c r="U50" s="92" t="str">
        <f t="shared" si="5"/>
        <v/>
      </c>
      <c r="V50" s="93"/>
      <c r="W50" s="95">
        <f t="shared" si="14"/>
        <v>0</v>
      </c>
      <c r="X50" s="218" t="str">
        <f t="shared" si="9"/>
        <v/>
      </c>
      <c r="Y50" s="220" t="str">
        <f t="shared" si="10"/>
        <v/>
      </c>
      <c r="Z50" s="92" t="str">
        <f t="shared" si="11"/>
        <v/>
      </c>
      <c r="AA50" s="93"/>
      <c r="AB50" s="95">
        <f t="shared" si="15"/>
        <v>0</v>
      </c>
      <c r="AC50" s="15"/>
      <c r="AD50" s="15"/>
      <c r="AE50" s="15"/>
      <c r="AF50" s="15"/>
      <c r="AG50" s="15"/>
      <c r="AH50" s="15"/>
      <c r="AI50" s="15"/>
      <c r="AJ50" s="15"/>
      <c r="AK50" s="15"/>
    </row>
    <row r="51" spans="1:37" s="16" customFormat="1" ht="15" customHeight="1" x14ac:dyDescent="0.25">
      <c r="A51" s="14">
        <v>36</v>
      </c>
      <c r="B51" s="97"/>
      <c r="C51" s="98"/>
      <c r="D51" s="99"/>
      <c r="E51" s="100"/>
      <c r="F51" s="101"/>
      <c r="G51" s="211" t="str">
        <f t="shared" si="12"/>
        <v/>
      </c>
      <c r="H51" s="102"/>
      <c r="I51" s="103"/>
      <c r="J51" s="100"/>
      <c r="K51" s="101"/>
      <c r="L51" s="211" t="str">
        <f t="shared" si="13"/>
        <v/>
      </c>
      <c r="M51" s="102"/>
      <c r="N51" s="103"/>
      <c r="O51" s="90">
        <f t="shared" si="2"/>
        <v>36</v>
      </c>
      <c r="P51" s="221" t="str">
        <f t="shared" si="3"/>
        <v/>
      </c>
      <c r="Q51" s="216" t="str">
        <f t="shared" si="3"/>
        <v/>
      </c>
      <c r="R51" s="217" t="str">
        <f t="shared" si="3"/>
        <v/>
      </c>
      <c r="S51" s="218" t="str">
        <f t="shared" si="8"/>
        <v/>
      </c>
      <c r="T51" s="219" t="str">
        <f t="shared" si="4"/>
        <v/>
      </c>
      <c r="U51" s="92" t="str">
        <f t="shared" si="5"/>
        <v/>
      </c>
      <c r="V51" s="95">
        <f>SUM(U46:U51)/6</f>
        <v>0</v>
      </c>
      <c r="W51" s="95">
        <f t="shared" si="14"/>
        <v>0</v>
      </c>
      <c r="X51" s="218" t="str">
        <f t="shared" si="9"/>
        <v/>
      </c>
      <c r="Y51" s="220" t="str">
        <f t="shared" si="10"/>
        <v/>
      </c>
      <c r="Z51" s="92" t="str">
        <f t="shared" si="11"/>
        <v/>
      </c>
      <c r="AA51" s="95">
        <f>SUM(Z46:Z51)/6</f>
        <v>0</v>
      </c>
      <c r="AB51" s="95">
        <f t="shared" si="15"/>
        <v>0</v>
      </c>
      <c r="AC51" s="15"/>
      <c r="AD51" s="15"/>
      <c r="AE51" s="15"/>
      <c r="AF51" s="15"/>
      <c r="AG51" s="15"/>
      <c r="AH51" s="15"/>
      <c r="AI51" s="15"/>
      <c r="AJ51" s="15"/>
      <c r="AK51" s="15"/>
    </row>
    <row r="52" spans="1:37" s="16" customFormat="1" ht="15" customHeight="1" x14ac:dyDescent="0.25">
      <c r="A52" s="14">
        <v>37</v>
      </c>
      <c r="B52" s="97"/>
      <c r="C52" s="98"/>
      <c r="D52" s="99"/>
      <c r="E52" s="100"/>
      <c r="F52" s="101"/>
      <c r="G52" s="211" t="str">
        <f t="shared" si="12"/>
        <v/>
      </c>
      <c r="H52" s="102"/>
      <c r="I52" s="103"/>
      <c r="J52" s="100"/>
      <c r="K52" s="101"/>
      <c r="L52" s="211" t="str">
        <f t="shared" si="13"/>
        <v/>
      </c>
      <c r="M52" s="102"/>
      <c r="N52" s="103"/>
      <c r="O52" s="90">
        <f t="shared" si="2"/>
        <v>37</v>
      </c>
      <c r="P52" s="221" t="str">
        <f t="shared" si="3"/>
        <v/>
      </c>
      <c r="Q52" s="216" t="str">
        <f t="shared" si="3"/>
        <v/>
      </c>
      <c r="R52" s="217" t="str">
        <f t="shared" si="3"/>
        <v/>
      </c>
      <c r="S52" s="218" t="str">
        <f t="shared" si="8"/>
        <v/>
      </c>
      <c r="T52" s="219" t="str">
        <f t="shared" si="4"/>
        <v/>
      </c>
      <c r="U52" s="92" t="str">
        <f t="shared" si="5"/>
        <v/>
      </c>
      <c r="V52" s="96"/>
      <c r="W52" s="95">
        <f t="shared" si="14"/>
        <v>0</v>
      </c>
      <c r="X52" s="218" t="str">
        <f t="shared" si="9"/>
        <v/>
      </c>
      <c r="Y52" s="220" t="str">
        <f t="shared" si="10"/>
        <v/>
      </c>
      <c r="Z52" s="92" t="str">
        <f t="shared" si="11"/>
        <v/>
      </c>
      <c r="AA52" s="96"/>
      <c r="AB52" s="95">
        <f t="shared" si="15"/>
        <v>0</v>
      </c>
      <c r="AC52" s="15"/>
      <c r="AD52" s="15"/>
      <c r="AE52" s="15"/>
      <c r="AF52" s="15"/>
      <c r="AG52" s="15"/>
      <c r="AH52" s="15"/>
      <c r="AI52" s="15"/>
      <c r="AJ52" s="15"/>
      <c r="AK52" s="15"/>
    </row>
    <row r="53" spans="1:37" s="16" customFormat="1" ht="15" customHeight="1" x14ac:dyDescent="0.25">
      <c r="A53" s="14">
        <v>38</v>
      </c>
      <c r="B53" s="97"/>
      <c r="C53" s="98"/>
      <c r="D53" s="99"/>
      <c r="E53" s="100"/>
      <c r="F53" s="101"/>
      <c r="G53" s="211" t="str">
        <f t="shared" si="12"/>
        <v/>
      </c>
      <c r="H53" s="102"/>
      <c r="I53" s="103"/>
      <c r="J53" s="100"/>
      <c r="K53" s="101"/>
      <c r="L53" s="211" t="str">
        <f t="shared" si="13"/>
        <v/>
      </c>
      <c r="M53" s="102"/>
      <c r="N53" s="103"/>
      <c r="O53" s="90">
        <f t="shared" si="2"/>
        <v>38</v>
      </c>
      <c r="P53" s="221" t="str">
        <f t="shared" si="3"/>
        <v/>
      </c>
      <c r="Q53" s="216" t="str">
        <f t="shared" si="3"/>
        <v/>
      </c>
      <c r="R53" s="217" t="str">
        <f t="shared" si="3"/>
        <v/>
      </c>
      <c r="S53" s="218" t="str">
        <f t="shared" si="8"/>
        <v/>
      </c>
      <c r="T53" s="219" t="str">
        <f t="shared" si="4"/>
        <v/>
      </c>
      <c r="U53" s="92" t="str">
        <f t="shared" si="5"/>
        <v/>
      </c>
      <c r="V53" s="96"/>
      <c r="W53" s="95">
        <f t="shared" si="14"/>
        <v>0</v>
      </c>
      <c r="X53" s="218" t="str">
        <f t="shared" si="9"/>
        <v/>
      </c>
      <c r="Y53" s="220" t="str">
        <f t="shared" si="10"/>
        <v/>
      </c>
      <c r="Z53" s="92" t="str">
        <f t="shared" si="11"/>
        <v/>
      </c>
      <c r="AA53" s="96"/>
      <c r="AB53" s="95">
        <f t="shared" si="15"/>
        <v>0</v>
      </c>
      <c r="AC53" s="15"/>
      <c r="AD53" s="15"/>
      <c r="AE53" s="15"/>
      <c r="AF53" s="15"/>
      <c r="AG53" s="15"/>
      <c r="AH53" s="15"/>
      <c r="AI53" s="15"/>
      <c r="AJ53" s="15"/>
      <c r="AK53" s="15"/>
    </row>
    <row r="54" spans="1:37" s="16" customFormat="1" ht="15" customHeight="1" x14ac:dyDescent="0.25">
      <c r="A54" s="14">
        <v>39</v>
      </c>
      <c r="B54" s="97"/>
      <c r="C54" s="98"/>
      <c r="D54" s="99"/>
      <c r="E54" s="100"/>
      <c r="F54" s="101"/>
      <c r="G54" s="211" t="str">
        <f t="shared" si="12"/>
        <v/>
      </c>
      <c r="H54" s="102"/>
      <c r="I54" s="103"/>
      <c r="J54" s="100"/>
      <c r="K54" s="101"/>
      <c r="L54" s="211" t="str">
        <f t="shared" si="13"/>
        <v/>
      </c>
      <c r="M54" s="102"/>
      <c r="N54" s="103"/>
      <c r="O54" s="90">
        <f t="shared" si="2"/>
        <v>39</v>
      </c>
      <c r="P54" s="221" t="str">
        <f t="shared" si="3"/>
        <v/>
      </c>
      <c r="Q54" s="216" t="str">
        <f t="shared" si="3"/>
        <v/>
      </c>
      <c r="R54" s="217" t="str">
        <f t="shared" si="3"/>
        <v/>
      </c>
      <c r="S54" s="218" t="str">
        <f t="shared" si="8"/>
        <v/>
      </c>
      <c r="T54" s="219" t="str">
        <f t="shared" ref="T54:T57" si="16">IF(F54="","",(H54-F54)/G54)</f>
        <v/>
      </c>
      <c r="U54" s="92" t="str">
        <f t="shared" ref="U54:U57" si="17">IF(F54="","",(F54-H54)^2)</f>
        <v/>
      </c>
      <c r="V54" s="96"/>
      <c r="W54" s="95">
        <f t="shared" si="14"/>
        <v>0</v>
      </c>
      <c r="X54" s="218" t="str">
        <f t="shared" si="9"/>
        <v/>
      </c>
      <c r="Y54" s="220" t="str">
        <f t="shared" si="10"/>
        <v/>
      </c>
      <c r="Z54" s="92" t="str">
        <f t="shared" si="11"/>
        <v/>
      </c>
      <c r="AA54" s="96"/>
      <c r="AB54" s="95">
        <f t="shared" si="15"/>
        <v>0</v>
      </c>
      <c r="AC54" s="15"/>
      <c r="AD54" s="15"/>
      <c r="AE54" s="15"/>
      <c r="AF54" s="15"/>
      <c r="AG54" s="15"/>
      <c r="AH54" s="15"/>
      <c r="AI54" s="15"/>
      <c r="AJ54" s="15"/>
      <c r="AK54" s="15"/>
    </row>
    <row r="55" spans="1:37" s="16" customFormat="1" ht="15" customHeight="1" x14ac:dyDescent="0.25">
      <c r="A55" s="14">
        <v>40</v>
      </c>
      <c r="B55" s="97"/>
      <c r="C55" s="98"/>
      <c r="D55" s="99"/>
      <c r="E55" s="100"/>
      <c r="F55" s="101"/>
      <c r="G55" s="211" t="str">
        <f t="shared" si="12"/>
        <v/>
      </c>
      <c r="H55" s="102"/>
      <c r="I55" s="103"/>
      <c r="J55" s="100"/>
      <c r="K55" s="101"/>
      <c r="L55" s="211" t="str">
        <f t="shared" si="13"/>
        <v/>
      </c>
      <c r="M55" s="102"/>
      <c r="N55" s="103"/>
      <c r="O55" s="90">
        <f t="shared" si="2"/>
        <v>40</v>
      </c>
      <c r="P55" s="221" t="str">
        <f t="shared" si="3"/>
        <v/>
      </c>
      <c r="Q55" s="216" t="str">
        <f t="shared" si="3"/>
        <v/>
      </c>
      <c r="R55" s="217" t="str">
        <f t="shared" si="3"/>
        <v/>
      </c>
      <c r="S55" s="218" t="str">
        <f t="shared" si="8"/>
        <v/>
      </c>
      <c r="T55" s="219" t="str">
        <f t="shared" si="16"/>
        <v/>
      </c>
      <c r="U55" s="92" t="str">
        <f t="shared" si="17"/>
        <v/>
      </c>
      <c r="V55" s="96"/>
      <c r="W55" s="95">
        <f t="shared" ref="W55:W57" si="18">SUM(U50:U55)/6</f>
        <v>0</v>
      </c>
      <c r="X55" s="218" t="str">
        <f t="shared" si="9"/>
        <v/>
      </c>
      <c r="Y55" s="220" t="str">
        <f t="shared" si="10"/>
        <v/>
      </c>
      <c r="Z55" s="92" t="str">
        <f t="shared" si="11"/>
        <v/>
      </c>
      <c r="AA55" s="96"/>
      <c r="AB55" s="95">
        <f t="shared" si="15"/>
        <v>0</v>
      </c>
      <c r="AC55" s="15"/>
      <c r="AD55" s="15"/>
      <c r="AE55" s="15"/>
      <c r="AF55" s="15"/>
      <c r="AG55" s="15"/>
      <c r="AH55" s="15"/>
      <c r="AI55" s="15"/>
      <c r="AJ55" s="15"/>
      <c r="AK55" s="15"/>
    </row>
    <row r="56" spans="1:37" s="16" customFormat="1" ht="15" customHeight="1" x14ac:dyDescent="0.25">
      <c r="A56" s="14">
        <v>41</v>
      </c>
      <c r="B56" s="97"/>
      <c r="C56" s="98"/>
      <c r="D56" s="99"/>
      <c r="E56" s="100"/>
      <c r="F56" s="101"/>
      <c r="G56" s="211" t="str">
        <f t="shared" si="12"/>
        <v/>
      </c>
      <c r="H56" s="102"/>
      <c r="I56" s="103"/>
      <c r="J56" s="100"/>
      <c r="K56" s="101"/>
      <c r="L56" s="211" t="str">
        <f t="shared" si="13"/>
        <v/>
      </c>
      <c r="M56" s="102"/>
      <c r="N56" s="103"/>
      <c r="O56" s="90">
        <f t="shared" si="2"/>
        <v>41</v>
      </c>
      <c r="P56" s="221"/>
      <c r="Q56" s="216"/>
      <c r="R56" s="217"/>
      <c r="S56" s="218" t="str">
        <f t="shared" si="8"/>
        <v/>
      </c>
      <c r="T56" s="219" t="str">
        <f t="shared" si="16"/>
        <v/>
      </c>
      <c r="U56" s="92" t="str">
        <f t="shared" si="17"/>
        <v/>
      </c>
      <c r="V56" s="96"/>
      <c r="W56" s="95">
        <f t="shared" si="18"/>
        <v>0</v>
      </c>
      <c r="X56" s="218" t="str">
        <f t="shared" si="9"/>
        <v/>
      </c>
      <c r="Y56" s="220" t="str">
        <f t="shared" si="10"/>
        <v/>
      </c>
      <c r="Z56" s="92" t="str">
        <f t="shared" si="11"/>
        <v/>
      </c>
      <c r="AA56" s="96"/>
      <c r="AB56" s="95">
        <f t="shared" si="15"/>
        <v>0</v>
      </c>
      <c r="AC56" s="15"/>
      <c r="AD56" s="15"/>
      <c r="AE56" s="15"/>
      <c r="AF56" s="15"/>
      <c r="AG56" s="15"/>
      <c r="AH56" s="15"/>
      <c r="AI56" s="15"/>
      <c r="AJ56" s="15"/>
      <c r="AK56" s="15"/>
    </row>
    <row r="57" spans="1:37" ht="15" x14ac:dyDescent="0.25">
      <c r="A57" s="14">
        <v>42</v>
      </c>
      <c r="B57" s="97"/>
      <c r="C57" s="98"/>
      <c r="D57" s="99"/>
      <c r="E57" s="100"/>
      <c r="F57" s="101"/>
      <c r="G57" s="211" t="str">
        <f t="shared" si="12"/>
        <v/>
      </c>
      <c r="H57" s="102"/>
      <c r="I57" s="103"/>
      <c r="J57" s="100"/>
      <c r="K57" s="101"/>
      <c r="L57" s="211" t="str">
        <f t="shared" si="13"/>
        <v/>
      </c>
      <c r="M57" s="102"/>
      <c r="N57" s="103"/>
      <c r="O57" s="90">
        <f t="shared" si="2"/>
        <v>42</v>
      </c>
      <c r="P57" s="221"/>
      <c r="Q57" s="216"/>
      <c r="R57" s="217"/>
      <c r="S57" s="218" t="str">
        <f t="shared" si="8"/>
        <v/>
      </c>
      <c r="T57" s="219" t="str">
        <f t="shared" si="16"/>
        <v/>
      </c>
      <c r="U57" s="92" t="str">
        <f t="shared" si="17"/>
        <v/>
      </c>
      <c r="V57" s="95">
        <f>SUM(U52:U57)/6</f>
        <v>0</v>
      </c>
      <c r="W57" s="95">
        <f t="shared" si="18"/>
        <v>0</v>
      </c>
      <c r="X57" s="218" t="str">
        <f t="shared" si="9"/>
        <v/>
      </c>
      <c r="Y57" s="220" t="str">
        <f t="shared" si="10"/>
        <v/>
      </c>
      <c r="Z57" s="92" t="str">
        <f t="shared" si="11"/>
        <v/>
      </c>
      <c r="AA57" s="95">
        <f>SUM(Z52:Z57)/6</f>
        <v>0</v>
      </c>
      <c r="AB57" s="95">
        <f t="shared" si="15"/>
        <v>0</v>
      </c>
      <c r="AC57" s="17"/>
      <c r="AD57" s="7"/>
      <c r="AE57" s="7"/>
      <c r="AF57" s="7"/>
      <c r="AG57" s="4"/>
      <c r="AH57" s="4"/>
      <c r="AI57" s="4"/>
      <c r="AJ57" s="4"/>
      <c r="AK57" s="4"/>
    </row>
  </sheetData>
  <sheetProtection algorithmName="SHA-512" hashValue="Dy0Io2TVhgVq8VnAejmkbRYXG6JjW/qgtBE4P0ANDAxyX1kbVdtZgfotVWkaW4sW/C2IVO7HjuTAfWgYB6/qfg==" saltValue="wLRa0Pm2bY6iGgTloLvPiA==" spinCount="100000" sheet="1" objects="1" scenarios="1"/>
  <mergeCells count="46">
    <mergeCell ref="Z7:AB7"/>
    <mergeCell ref="O4:AB4"/>
    <mergeCell ref="O5:AB5"/>
    <mergeCell ref="O6:AB6"/>
    <mergeCell ref="S13:W13"/>
    <mergeCell ref="X13:AB13"/>
    <mergeCell ref="S12:AB12"/>
    <mergeCell ref="O8:P8"/>
    <mergeCell ref="Q8:T8"/>
    <mergeCell ref="Z8:AB8"/>
    <mergeCell ref="Z9:AB9"/>
    <mergeCell ref="E12:N12"/>
    <mergeCell ref="A4:N4"/>
    <mergeCell ref="A5:N5"/>
    <mergeCell ref="A6:N6"/>
    <mergeCell ref="O14:O15"/>
    <mergeCell ref="C8:F8"/>
    <mergeCell ref="A8:B8"/>
    <mergeCell ref="A14:A15"/>
    <mergeCell ref="B14:B15"/>
    <mergeCell ref="C14:C15"/>
    <mergeCell ref="D14:D15"/>
    <mergeCell ref="E14:E15"/>
    <mergeCell ref="J14:J15"/>
    <mergeCell ref="K14:K15"/>
    <mergeCell ref="L14:L15"/>
    <mergeCell ref="M14:M15"/>
    <mergeCell ref="N14:N15"/>
    <mergeCell ref="E13:I13"/>
    <mergeCell ref="J13:N13"/>
    <mergeCell ref="P14:P15"/>
    <mergeCell ref="Q14:Q15"/>
    <mergeCell ref="F14:F15"/>
    <mergeCell ref="G14:G15"/>
    <mergeCell ref="H14:H15"/>
    <mergeCell ref="I14:I15"/>
    <mergeCell ref="R14:R15"/>
    <mergeCell ref="AC39:AJ39"/>
    <mergeCell ref="T14:T15"/>
    <mergeCell ref="U14:U15"/>
    <mergeCell ref="V14:W14"/>
    <mergeCell ref="S14:S15"/>
    <mergeCell ref="X14:X15"/>
    <mergeCell ref="Y14:Y15"/>
    <mergeCell ref="Z14:Z15"/>
    <mergeCell ref="AA14:AB14"/>
  </mergeCells>
  <pageMargins left="0.7" right="0.7" top="0.75" bottom="0.75" header="0.3" footer="0.3"/>
  <pageSetup paperSize="9" scale="52" orientation="landscape" r:id="rId1"/>
  <colBreaks count="2" manualBreakCount="2">
    <brk id="14" max="1048575" man="1"/>
    <brk id="28"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2"/>
  <sheetViews>
    <sheetView showGridLines="0" zoomScale="80" zoomScaleNormal="80" workbookViewId="0">
      <selection sqref="A1:XFD1048576"/>
    </sheetView>
  </sheetViews>
  <sheetFormatPr defaultColWidth="9.140625" defaultRowHeight="14.25" x14ac:dyDescent="0.2"/>
  <cols>
    <col min="1" max="1" width="11.42578125" style="47" customWidth="1"/>
    <col min="2" max="2" width="13.140625" style="47" customWidth="1"/>
    <col min="3" max="3" width="18.42578125" style="47" customWidth="1"/>
    <col min="4" max="4" width="13.42578125" style="47" customWidth="1"/>
    <col min="5" max="5" width="12" style="54" customWidth="1"/>
    <col min="6" max="7" width="13.140625" style="54" customWidth="1"/>
    <col min="8" max="8" width="14.5703125" style="54" customWidth="1"/>
    <col min="9" max="9" width="13.140625" style="54" customWidth="1"/>
    <col min="10" max="10" width="11.7109375" style="54" customWidth="1"/>
    <col min="11" max="11" width="9.140625" style="47"/>
    <col min="12" max="12" width="17" style="47" customWidth="1"/>
    <col min="13" max="13" width="16.7109375" style="47" customWidth="1"/>
    <col min="14" max="14" width="8.42578125" style="47" customWidth="1"/>
    <col min="15" max="15" width="13.140625" style="47" customWidth="1"/>
    <col min="16" max="16" width="14.42578125" style="47" customWidth="1"/>
    <col min="17" max="17" width="12.42578125" style="47" customWidth="1"/>
    <col min="18" max="18" width="10" style="47" customWidth="1"/>
    <col min="19" max="19" width="9.140625" style="47"/>
    <col min="20" max="20" width="11.140625" style="47" customWidth="1"/>
    <col min="21" max="21" width="11.85546875" style="47" customWidth="1"/>
    <col min="22" max="16384" width="9.140625" style="47"/>
  </cols>
  <sheetData>
    <row r="1" spans="1:21" x14ac:dyDescent="0.2">
      <c r="A1" s="73" t="str">
        <f>'2 PANEL DATA REF SAMPLES'!A1</f>
        <v>QUALITY CONTROL OF THE PANEL (COI/T.20/Doc.Nº17)</v>
      </c>
      <c r="J1" s="76" t="str">
        <f>A1</f>
        <v>QUALITY CONTROL OF THE PANEL (COI/T.20/Doc.Nº17)</v>
      </c>
    </row>
    <row r="2" spans="1:21" ht="15" x14ac:dyDescent="0.2">
      <c r="A2" s="2" t="s">
        <v>63</v>
      </c>
      <c r="B2" s="45"/>
      <c r="C2" s="45"/>
      <c r="D2" s="45"/>
      <c r="E2" s="45"/>
      <c r="F2" s="45"/>
      <c r="G2" s="45"/>
      <c r="H2" s="45"/>
      <c r="I2" s="45"/>
      <c r="J2" s="76" t="str">
        <f t="shared" ref="J2:J3" si="0">A2</f>
        <v xml:space="preserve">DEVIATION NUMBER OF THE PANEL CALCULATED BY USING ANALYSIS OF REFERENCE SAMPLES </v>
      </c>
      <c r="K2" s="46"/>
      <c r="L2" s="46"/>
      <c r="M2" s="46"/>
      <c r="N2" s="46"/>
      <c r="O2" s="46"/>
      <c r="P2" s="46"/>
      <c r="Q2" s="46"/>
      <c r="R2" s="45"/>
      <c r="S2" s="45"/>
      <c r="T2" s="45"/>
      <c r="U2" s="45"/>
    </row>
    <row r="3" spans="1:21" ht="15" x14ac:dyDescent="0.25">
      <c r="A3" s="60" t="s">
        <v>53</v>
      </c>
      <c r="B3" s="48"/>
      <c r="C3" s="48"/>
      <c r="D3" s="48"/>
      <c r="E3" s="34"/>
      <c r="F3" s="34"/>
      <c r="G3" s="34"/>
      <c r="H3" s="34"/>
      <c r="I3" s="34"/>
      <c r="J3" s="76" t="str">
        <f t="shared" si="0"/>
        <v>CHARTS OF DEVIATION NUMBER</v>
      </c>
      <c r="K3" s="46"/>
      <c r="L3" s="46"/>
      <c r="M3" s="46"/>
      <c r="N3" s="46"/>
      <c r="O3" s="46"/>
      <c r="P3" s="46"/>
      <c r="Q3" s="46"/>
      <c r="R3" s="45"/>
      <c r="S3" s="45"/>
      <c r="T3" s="45"/>
      <c r="U3" s="45"/>
    </row>
    <row r="4" spans="1:21" x14ac:dyDescent="0.2">
      <c r="A4" s="45"/>
      <c r="B4" s="49"/>
      <c r="C4" s="45"/>
      <c r="D4" s="45"/>
      <c r="E4" s="34"/>
      <c r="F4" s="34"/>
      <c r="G4" s="34"/>
      <c r="H4" s="34"/>
      <c r="I4" s="34"/>
      <c r="J4" s="45"/>
      <c r="K4" s="46"/>
      <c r="L4" s="46"/>
      <c r="M4" s="46"/>
      <c r="N4" s="46"/>
      <c r="O4" s="46"/>
      <c r="P4" s="46"/>
      <c r="Q4" s="46"/>
      <c r="R4" s="45"/>
      <c r="S4" s="45"/>
      <c r="T4" s="45"/>
      <c r="U4" s="45"/>
    </row>
    <row r="5" spans="1:21" ht="15" customHeight="1" thickBot="1" x14ac:dyDescent="0.25">
      <c r="A5" s="45"/>
      <c r="B5" s="49"/>
      <c r="C5" s="45"/>
      <c r="D5" s="45"/>
      <c r="E5" s="34"/>
      <c r="F5" s="34"/>
      <c r="G5" s="34"/>
      <c r="H5" s="34"/>
      <c r="I5" s="34"/>
      <c r="J5" s="45"/>
      <c r="K5" s="46"/>
      <c r="L5" s="46"/>
      <c r="M5" s="46"/>
      <c r="N5" s="46"/>
      <c r="O5" s="46"/>
      <c r="P5" s="46"/>
      <c r="Q5" s="46"/>
      <c r="R5" s="45"/>
      <c r="S5" s="45"/>
      <c r="T5" s="45"/>
      <c r="U5" s="45"/>
    </row>
    <row r="6" spans="1:21" ht="26.25" customHeight="1" thickTop="1" thickBot="1" x14ac:dyDescent="0.25">
      <c r="A6" s="244" t="s">
        <v>34</v>
      </c>
      <c r="B6" s="276"/>
      <c r="C6" s="303" t="str">
        <f>'1 PANEL DATA DOUBLE SAMPLES'!C8:E8</f>
        <v>XXXX</v>
      </c>
      <c r="D6" s="304"/>
      <c r="E6" s="305"/>
      <c r="F6" s="61"/>
      <c r="G6" s="61"/>
      <c r="H6" s="61"/>
      <c r="I6" s="61"/>
      <c r="J6" s="244" t="s">
        <v>34</v>
      </c>
      <c r="K6" s="276"/>
      <c r="L6" s="303" t="str">
        <f>C6</f>
        <v>XXXX</v>
      </c>
      <c r="M6" s="304"/>
      <c r="N6" s="305"/>
      <c r="Q6" s="45"/>
      <c r="R6" s="45"/>
      <c r="S6" s="45"/>
      <c r="T6" s="45"/>
      <c r="U6" s="45"/>
    </row>
    <row r="7" spans="1:21" ht="16.5" thickTop="1" thickBot="1" x14ac:dyDescent="0.25">
      <c r="A7" s="45"/>
      <c r="B7" s="45"/>
      <c r="C7" s="45"/>
      <c r="D7" s="45"/>
      <c r="E7" s="61"/>
      <c r="F7" s="61"/>
      <c r="G7" s="61"/>
      <c r="H7" s="61"/>
      <c r="I7" s="61"/>
      <c r="J7" s="46"/>
      <c r="K7" s="42"/>
      <c r="L7" s="45"/>
      <c r="M7" s="45"/>
      <c r="N7" s="45"/>
      <c r="O7" s="45"/>
      <c r="P7" s="45"/>
      <c r="Q7" s="45"/>
      <c r="R7" s="45"/>
      <c r="S7" s="45"/>
      <c r="T7" s="45"/>
      <c r="U7" s="45"/>
    </row>
    <row r="8" spans="1:21" ht="16.5" thickTop="1" thickBot="1" x14ac:dyDescent="0.25">
      <c r="A8" s="2" t="s">
        <v>68</v>
      </c>
      <c r="B8" s="45"/>
      <c r="C8" s="45"/>
      <c r="D8" s="45"/>
      <c r="E8" s="66"/>
      <c r="F8" s="66"/>
      <c r="G8" s="66"/>
      <c r="H8" s="66"/>
      <c r="I8" s="66"/>
      <c r="J8" s="46"/>
      <c r="K8" s="301" t="s">
        <v>46</v>
      </c>
      <c r="L8" s="302"/>
      <c r="M8" s="302"/>
      <c r="N8" s="302"/>
      <c r="O8" s="299" t="s">
        <v>54</v>
      </c>
      <c r="P8" s="300"/>
      <c r="Q8" s="45"/>
      <c r="R8" s="45"/>
      <c r="S8" s="45"/>
      <c r="T8" s="45"/>
      <c r="U8" s="45"/>
    </row>
    <row r="9" spans="1:21" ht="15.75" thickTop="1" x14ac:dyDescent="0.25">
      <c r="A9" s="45"/>
      <c r="B9" s="45"/>
      <c r="C9" s="45"/>
      <c r="D9" s="45"/>
      <c r="E9" s="50"/>
      <c r="F9" s="51"/>
      <c r="G9" s="51"/>
      <c r="H9" s="51"/>
      <c r="I9" s="51"/>
      <c r="J9" s="52"/>
      <c r="K9" s="45"/>
      <c r="L9" s="45"/>
      <c r="M9" s="45"/>
      <c r="N9" s="45"/>
      <c r="O9" s="45"/>
      <c r="P9" s="45"/>
      <c r="Q9" s="45"/>
      <c r="R9" s="45"/>
      <c r="S9" s="45"/>
      <c r="T9" s="45"/>
      <c r="U9" s="45"/>
    </row>
    <row r="10" spans="1:21" ht="30.75" customHeight="1" x14ac:dyDescent="0.2">
      <c r="A10" s="55" t="s">
        <v>5</v>
      </c>
      <c r="B10" s="56" t="s">
        <v>6</v>
      </c>
      <c r="C10" s="56" t="s">
        <v>7</v>
      </c>
      <c r="D10" s="55" t="s">
        <v>8</v>
      </c>
      <c r="E10" s="64" t="s">
        <v>55</v>
      </c>
      <c r="F10" s="56" t="s">
        <v>56</v>
      </c>
      <c r="G10" s="56" t="s">
        <v>60</v>
      </c>
      <c r="H10" s="69" t="s">
        <v>12</v>
      </c>
      <c r="I10" s="68" t="s">
        <v>13</v>
      </c>
      <c r="J10" s="46"/>
      <c r="K10" s="45"/>
      <c r="L10" s="45"/>
      <c r="M10" s="45"/>
      <c r="N10" s="45"/>
      <c r="O10" s="45"/>
      <c r="P10" s="45"/>
      <c r="Q10" s="45"/>
      <c r="R10" s="45"/>
      <c r="S10" s="45"/>
      <c r="T10" s="64" t="s">
        <v>10</v>
      </c>
      <c r="U10" s="64" t="s">
        <v>11</v>
      </c>
    </row>
    <row r="11" spans="1:21" ht="15" customHeight="1" x14ac:dyDescent="0.2">
      <c r="A11" s="87">
        <f>'2 PANEL DATA REF SAMPLES'!A16</f>
        <v>1</v>
      </c>
      <c r="B11" s="88">
        <f>IF('2 PANEL DATA REF SAMPLES'!B16="","",'2 PANEL DATA REF SAMPLES'!B16)</f>
        <v>43640</v>
      </c>
      <c r="C11" s="120" t="str">
        <f>IF('2 PANEL DATA REF SAMPLES'!C16="","",'2 PANEL DATA REF SAMPLES'!C16)</f>
        <v>SE-913=SE-915</v>
      </c>
      <c r="D11" s="87" t="str">
        <f>IF('2 PANEL DATA REF SAMPLES'!D16="","",'2 PANEL DATA REF SAMPLES'!D16)</f>
        <v>EVOO</v>
      </c>
      <c r="E11" s="58">
        <f>IF('2 PANEL DATA REF SAMPLES'!U16="","",'2 PANEL DATA REF SAMPLES'!U16)</f>
        <v>8.99999999999999E-2</v>
      </c>
      <c r="F11" s="89" t="str">
        <f>IF('2 PANEL DATA REF SAMPLES'!Z16="","",'2 PANEL DATA REF SAMPLES'!Z16)</f>
        <v/>
      </c>
      <c r="G11" s="121" t="str">
        <f>IF('2 PANEL DATA REF SAMPLES'!X16="","",'2 PANEL DATA REF SAMPLES'!X16)</f>
        <v/>
      </c>
      <c r="H11" s="67"/>
      <c r="I11" s="67"/>
      <c r="J11" s="45"/>
      <c r="K11" s="45"/>
      <c r="L11" s="45"/>
      <c r="M11" s="45"/>
      <c r="N11" s="45"/>
      <c r="O11" s="45"/>
      <c r="P11" s="45"/>
      <c r="Q11" s="45"/>
      <c r="R11" s="45"/>
      <c r="S11" s="45"/>
      <c r="T11" s="58">
        <v>1</v>
      </c>
      <c r="U11" s="59">
        <v>2</v>
      </c>
    </row>
    <row r="12" spans="1:21" ht="15" customHeight="1" x14ac:dyDescent="0.2">
      <c r="A12" s="87">
        <f>'2 PANEL DATA REF SAMPLES'!A17</f>
        <v>2</v>
      </c>
      <c r="B12" s="88">
        <f>IF('2 PANEL DATA REF SAMPLES'!B17="","",'2 PANEL DATA REF SAMPLES'!B17)</f>
        <v>43666</v>
      </c>
      <c r="C12" s="120" t="str">
        <f>IF('2 PANEL DATA REF SAMPLES'!C17="","",'2 PANEL DATA REF SAMPLES'!C17)</f>
        <v>SE-913=SE-915</v>
      </c>
      <c r="D12" s="87" t="str">
        <f>IF('2 PANEL DATA REF SAMPLES'!D17="","",'2 PANEL DATA REF SAMPLES'!D17)</f>
        <v>EVOO</v>
      </c>
      <c r="E12" s="58">
        <f>IF('2 PANEL DATA REF SAMPLES'!U17="","",'2 PANEL DATA REF SAMPLES'!U17)</f>
        <v>8.99999999999999E-2</v>
      </c>
      <c r="F12" s="89" t="str">
        <f>IF('2 PANEL DATA REF SAMPLES'!Z17="","",'2 PANEL DATA REF SAMPLES'!Z17)</f>
        <v/>
      </c>
      <c r="G12" s="121" t="str">
        <f>IF('2 PANEL DATA REF SAMPLES'!X17="","",'2 PANEL DATA REF SAMPLES'!X17)</f>
        <v/>
      </c>
      <c r="H12" s="67"/>
      <c r="I12" s="67"/>
      <c r="J12" s="45"/>
      <c r="K12" s="45"/>
      <c r="L12" s="45"/>
      <c r="M12" s="45"/>
      <c r="N12" s="45"/>
      <c r="O12" s="45"/>
      <c r="P12" s="45"/>
      <c r="Q12" s="45"/>
      <c r="R12" s="45"/>
      <c r="S12" s="45"/>
      <c r="T12" s="58">
        <f>T11</f>
        <v>1</v>
      </c>
      <c r="U12" s="59">
        <f>U11</f>
        <v>2</v>
      </c>
    </row>
    <row r="13" spans="1:21" ht="15" customHeight="1" x14ac:dyDescent="0.2">
      <c r="A13" s="87">
        <f>'2 PANEL DATA REF SAMPLES'!A18</f>
        <v>3</v>
      </c>
      <c r="B13" s="88" t="str">
        <f>IF('2 PANEL DATA REF SAMPLES'!B18="","",'2 PANEL DATA REF SAMPLES'!B18)</f>
        <v>20/3/20</v>
      </c>
      <c r="C13" s="120" t="str">
        <f>IF('2 PANEL DATA REF SAMPLES'!C18="","",'2 PANEL DATA REF SAMPLES'!C18)</f>
        <v>SE-714=SE-715</v>
      </c>
      <c r="D13" s="87" t="str">
        <f>IF('2 PANEL DATA REF SAMPLES'!D18="","",'2 PANEL DATA REF SAMPLES'!D18)</f>
        <v>VOO</v>
      </c>
      <c r="E13" s="58">
        <f>IF('2 PANEL DATA REF SAMPLES'!U18="","",'2 PANEL DATA REF SAMPLES'!U18)</f>
        <v>9.0000000000000163E-2</v>
      </c>
      <c r="F13" s="89">
        <f>IF('2 PANEL DATA REF SAMPLES'!Z18="","",'2 PANEL DATA REF SAMPLES'!Z18)</f>
        <v>9.0000000000000163E-2</v>
      </c>
      <c r="G13" s="121" t="str">
        <f>IF('2 PANEL DATA REF SAMPLES'!X18="","",'2 PANEL DATA REF SAMPLES'!X18)</f>
        <v>MUDDY</v>
      </c>
      <c r="H13" s="67"/>
      <c r="I13" s="67"/>
      <c r="J13" s="45"/>
      <c r="K13" s="45"/>
      <c r="L13" s="45"/>
      <c r="M13" s="45"/>
      <c r="N13" s="45"/>
      <c r="O13" s="45"/>
      <c r="P13" s="45"/>
      <c r="Q13" s="45"/>
      <c r="R13" s="45"/>
      <c r="S13" s="45"/>
      <c r="T13" s="58">
        <f>T11</f>
        <v>1</v>
      </c>
      <c r="U13" s="59">
        <f t="shared" ref="U13:U52" si="1">U12</f>
        <v>2</v>
      </c>
    </row>
    <row r="14" spans="1:21" ht="15" customHeight="1" x14ac:dyDescent="0.2">
      <c r="A14" s="87">
        <f>'2 PANEL DATA REF SAMPLES'!A19</f>
        <v>4</v>
      </c>
      <c r="B14" s="88" t="str">
        <f>IF('2 PANEL DATA REF SAMPLES'!B19="","",'2 PANEL DATA REF SAMPLES'!B19)</f>
        <v/>
      </c>
      <c r="C14" s="120" t="str">
        <f>IF('2 PANEL DATA REF SAMPLES'!C19="","",'2 PANEL DATA REF SAMPLES'!C19)</f>
        <v/>
      </c>
      <c r="D14" s="87" t="str">
        <f>IF('2 PANEL DATA REF SAMPLES'!D19="","",'2 PANEL DATA REF SAMPLES'!D19)</f>
        <v/>
      </c>
      <c r="E14" s="58" t="str">
        <f>IF('2 PANEL DATA REF SAMPLES'!U19="","",'2 PANEL DATA REF SAMPLES'!U19)</f>
        <v/>
      </c>
      <c r="F14" s="89" t="str">
        <f>IF('2 PANEL DATA REF SAMPLES'!Z19="","",'2 PANEL DATA REF SAMPLES'!Z19)</f>
        <v/>
      </c>
      <c r="G14" s="121" t="str">
        <f>IF('2 PANEL DATA REF SAMPLES'!X19="","",'2 PANEL DATA REF SAMPLES'!X19)</f>
        <v/>
      </c>
      <c r="H14" s="67"/>
      <c r="I14" s="67"/>
      <c r="J14" s="45"/>
      <c r="K14" s="45"/>
      <c r="L14" s="45"/>
      <c r="M14" s="45"/>
      <c r="N14" s="45"/>
      <c r="O14" s="45"/>
      <c r="P14" s="45"/>
      <c r="Q14" s="45"/>
      <c r="R14" s="45"/>
      <c r="S14" s="45"/>
      <c r="T14" s="58">
        <f>T11</f>
        <v>1</v>
      </c>
      <c r="U14" s="59">
        <f t="shared" si="1"/>
        <v>2</v>
      </c>
    </row>
    <row r="15" spans="1:21" ht="15" customHeight="1" x14ac:dyDescent="0.2">
      <c r="A15" s="87">
        <f>'2 PANEL DATA REF SAMPLES'!A20</f>
        <v>5</v>
      </c>
      <c r="B15" s="88" t="str">
        <f>IF('2 PANEL DATA REF SAMPLES'!B20="","",'2 PANEL DATA REF SAMPLES'!B20)</f>
        <v/>
      </c>
      <c r="C15" s="120" t="str">
        <f>IF('2 PANEL DATA REF SAMPLES'!C20="","",'2 PANEL DATA REF SAMPLES'!C20)</f>
        <v/>
      </c>
      <c r="D15" s="87" t="str">
        <f>IF('2 PANEL DATA REF SAMPLES'!D20="","",'2 PANEL DATA REF SAMPLES'!D20)</f>
        <v/>
      </c>
      <c r="E15" s="58" t="str">
        <f>IF('2 PANEL DATA REF SAMPLES'!U20="","",'2 PANEL DATA REF SAMPLES'!U20)</f>
        <v/>
      </c>
      <c r="F15" s="89" t="str">
        <f>IF('2 PANEL DATA REF SAMPLES'!Z20="","",'2 PANEL DATA REF SAMPLES'!Z20)</f>
        <v/>
      </c>
      <c r="G15" s="121" t="str">
        <f>IF('2 PANEL DATA REF SAMPLES'!X20="","",'2 PANEL DATA REF SAMPLES'!X20)</f>
        <v/>
      </c>
      <c r="H15" s="67"/>
      <c r="I15" s="67"/>
      <c r="J15" s="45"/>
      <c r="K15" s="45"/>
      <c r="L15" s="45"/>
      <c r="M15" s="45"/>
      <c r="N15" s="45"/>
      <c r="O15" s="45"/>
      <c r="P15" s="45"/>
      <c r="Q15" s="45"/>
      <c r="R15" s="45"/>
      <c r="S15" s="45"/>
      <c r="T15" s="58">
        <f>T11</f>
        <v>1</v>
      </c>
      <c r="U15" s="59">
        <f t="shared" si="1"/>
        <v>2</v>
      </c>
    </row>
    <row r="16" spans="1:21" ht="15" customHeight="1" x14ac:dyDescent="0.2">
      <c r="A16" s="87">
        <f>'2 PANEL DATA REF SAMPLES'!A21</f>
        <v>6</v>
      </c>
      <c r="B16" s="88" t="str">
        <f>IF('2 PANEL DATA REF SAMPLES'!B21="","",'2 PANEL DATA REF SAMPLES'!B21)</f>
        <v/>
      </c>
      <c r="C16" s="120" t="str">
        <f>IF('2 PANEL DATA REF SAMPLES'!C21="","",'2 PANEL DATA REF SAMPLES'!C21)</f>
        <v/>
      </c>
      <c r="D16" s="87" t="str">
        <f>IF('2 PANEL DATA REF SAMPLES'!D21="","",'2 PANEL DATA REF SAMPLES'!D21)</f>
        <v/>
      </c>
      <c r="E16" s="58" t="str">
        <f>IF('2 PANEL DATA REF SAMPLES'!U21="","",'2 PANEL DATA REF SAMPLES'!U21)</f>
        <v/>
      </c>
      <c r="F16" s="89" t="str">
        <f>IF('2 PANEL DATA REF SAMPLES'!Z21="","",'2 PANEL DATA REF SAMPLES'!Z21)</f>
        <v/>
      </c>
      <c r="G16" s="121" t="str">
        <f>IF('2 PANEL DATA REF SAMPLES'!X21="","",'2 PANEL DATA REF SAMPLES'!X21)</f>
        <v/>
      </c>
      <c r="H16" s="67"/>
      <c r="I16" s="67"/>
      <c r="J16" s="45"/>
      <c r="K16" s="45"/>
      <c r="L16" s="45"/>
      <c r="M16" s="45"/>
      <c r="N16" s="45"/>
      <c r="O16" s="45"/>
      <c r="P16" s="45"/>
      <c r="Q16" s="45"/>
      <c r="R16" s="45"/>
      <c r="S16" s="45"/>
      <c r="T16" s="58">
        <f>T11</f>
        <v>1</v>
      </c>
      <c r="U16" s="59">
        <f t="shared" si="1"/>
        <v>2</v>
      </c>
    </row>
    <row r="17" spans="1:21" ht="15" customHeight="1" x14ac:dyDescent="0.2">
      <c r="A17" s="87">
        <f>'2 PANEL DATA REF SAMPLES'!A22</f>
        <v>7</v>
      </c>
      <c r="B17" s="88" t="str">
        <f>IF('2 PANEL DATA REF SAMPLES'!B22="","",'2 PANEL DATA REF SAMPLES'!B22)</f>
        <v/>
      </c>
      <c r="C17" s="120" t="str">
        <f>IF('2 PANEL DATA REF SAMPLES'!C22="","",'2 PANEL DATA REF SAMPLES'!C22)</f>
        <v/>
      </c>
      <c r="D17" s="87" t="str">
        <f>IF('2 PANEL DATA REF SAMPLES'!D22="","",'2 PANEL DATA REF SAMPLES'!D22)</f>
        <v/>
      </c>
      <c r="E17" s="58" t="str">
        <f>IF('2 PANEL DATA REF SAMPLES'!U22="","",'2 PANEL DATA REF SAMPLES'!U22)</f>
        <v/>
      </c>
      <c r="F17" s="89" t="str">
        <f>IF('2 PANEL DATA REF SAMPLES'!Z22="","",'2 PANEL DATA REF SAMPLES'!Z22)</f>
        <v/>
      </c>
      <c r="G17" s="121" t="str">
        <f>IF('2 PANEL DATA REF SAMPLES'!X22="","",'2 PANEL DATA REF SAMPLES'!X22)</f>
        <v/>
      </c>
      <c r="H17" s="67"/>
      <c r="I17" s="67"/>
      <c r="J17" s="45"/>
      <c r="K17" s="45"/>
      <c r="L17" s="45"/>
      <c r="M17" s="45"/>
      <c r="N17" s="45"/>
      <c r="O17" s="45"/>
      <c r="P17" s="45"/>
      <c r="Q17" s="45"/>
      <c r="R17" s="45"/>
      <c r="S17" s="45"/>
      <c r="T17" s="58">
        <f>T11</f>
        <v>1</v>
      </c>
      <c r="U17" s="59">
        <f t="shared" si="1"/>
        <v>2</v>
      </c>
    </row>
    <row r="18" spans="1:21" ht="15" customHeight="1" x14ac:dyDescent="0.2">
      <c r="A18" s="87">
        <f>'2 PANEL DATA REF SAMPLES'!A23</f>
        <v>8</v>
      </c>
      <c r="B18" s="88" t="str">
        <f>IF('2 PANEL DATA REF SAMPLES'!B23="","",'2 PANEL DATA REF SAMPLES'!B23)</f>
        <v/>
      </c>
      <c r="C18" s="120" t="str">
        <f>IF('2 PANEL DATA REF SAMPLES'!C23="","",'2 PANEL DATA REF SAMPLES'!C23)</f>
        <v/>
      </c>
      <c r="D18" s="87" t="str">
        <f>IF('2 PANEL DATA REF SAMPLES'!D23="","",'2 PANEL DATA REF SAMPLES'!D23)</f>
        <v/>
      </c>
      <c r="E18" s="58" t="str">
        <f>IF('2 PANEL DATA REF SAMPLES'!U23="","",'2 PANEL DATA REF SAMPLES'!U23)</f>
        <v/>
      </c>
      <c r="F18" s="89" t="str">
        <f>IF('2 PANEL DATA REF SAMPLES'!Z23="","",'2 PANEL DATA REF SAMPLES'!Z23)</f>
        <v/>
      </c>
      <c r="G18" s="121" t="str">
        <f>IF('2 PANEL DATA REF SAMPLES'!X23="","",'2 PANEL DATA REF SAMPLES'!X23)</f>
        <v/>
      </c>
      <c r="H18" s="67"/>
      <c r="I18" s="67"/>
      <c r="J18" s="45"/>
      <c r="K18" s="45"/>
      <c r="L18" s="45"/>
      <c r="M18" s="45"/>
      <c r="N18" s="45"/>
      <c r="O18" s="45"/>
      <c r="P18" s="45"/>
      <c r="Q18" s="45"/>
      <c r="R18" s="45"/>
      <c r="S18" s="45"/>
      <c r="T18" s="58">
        <f>T11</f>
        <v>1</v>
      </c>
      <c r="U18" s="59">
        <f t="shared" si="1"/>
        <v>2</v>
      </c>
    </row>
    <row r="19" spans="1:21" ht="15" customHeight="1" x14ac:dyDescent="0.2">
      <c r="A19" s="87">
        <f>'2 PANEL DATA REF SAMPLES'!A24</f>
        <v>9</v>
      </c>
      <c r="B19" s="88" t="str">
        <f>IF('2 PANEL DATA REF SAMPLES'!B24="","",'2 PANEL DATA REF SAMPLES'!B24)</f>
        <v/>
      </c>
      <c r="C19" s="120" t="str">
        <f>IF('2 PANEL DATA REF SAMPLES'!C24="","",'2 PANEL DATA REF SAMPLES'!C24)</f>
        <v/>
      </c>
      <c r="D19" s="87" t="str">
        <f>IF('2 PANEL DATA REF SAMPLES'!D24="","",'2 PANEL DATA REF SAMPLES'!D24)</f>
        <v/>
      </c>
      <c r="E19" s="58" t="str">
        <f>IF('2 PANEL DATA REF SAMPLES'!U24="","",'2 PANEL DATA REF SAMPLES'!U24)</f>
        <v/>
      </c>
      <c r="F19" s="89" t="str">
        <f>IF('2 PANEL DATA REF SAMPLES'!Z24="","",'2 PANEL DATA REF SAMPLES'!Z24)</f>
        <v/>
      </c>
      <c r="G19" s="121" t="str">
        <f>IF('2 PANEL DATA REF SAMPLES'!X24="","",'2 PANEL DATA REF SAMPLES'!X24)</f>
        <v/>
      </c>
      <c r="H19" s="67"/>
      <c r="I19" s="67"/>
      <c r="J19" s="45"/>
      <c r="K19" s="45"/>
      <c r="L19" s="45"/>
      <c r="M19" s="45"/>
      <c r="N19" s="45"/>
      <c r="O19" s="45"/>
      <c r="P19" s="45"/>
      <c r="Q19" s="45"/>
      <c r="R19" s="45"/>
      <c r="S19" s="45"/>
      <c r="T19" s="58">
        <f>T11</f>
        <v>1</v>
      </c>
      <c r="U19" s="59">
        <f t="shared" si="1"/>
        <v>2</v>
      </c>
    </row>
    <row r="20" spans="1:21" ht="15" customHeight="1" x14ac:dyDescent="0.2">
      <c r="A20" s="87">
        <f>'2 PANEL DATA REF SAMPLES'!A25</f>
        <v>10</v>
      </c>
      <c r="B20" s="88" t="str">
        <f>IF('2 PANEL DATA REF SAMPLES'!B25="","",'2 PANEL DATA REF SAMPLES'!B25)</f>
        <v/>
      </c>
      <c r="C20" s="120" t="str">
        <f>IF('2 PANEL DATA REF SAMPLES'!C25="","",'2 PANEL DATA REF SAMPLES'!C25)</f>
        <v/>
      </c>
      <c r="D20" s="87" t="str">
        <f>IF('2 PANEL DATA REF SAMPLES'!D25="","",'2 PANEL DATA REF SAMPLES'!D25)</f>
        <v/>
      </c>
      <c r="E20" s="58" t="str">
        <f>IF('2 PANEL DATA REF SAMPLES'!U25="","",'2 PANEL DATA REF SAMPLES'!U25)</f>
        <v/>
      </c>
      <c r="F20" s="89" t="str">
        <f>IF('2 PANEL DATA REF SAMPLES'!Z25="","",'2 PANEL DATA REF SAMPLES'!Z25)</f>
        <v/>
      </c>
      <c r="G20" s="121" t="str">
        <f>IF('2 PANEL DATA REF SAMPLES'!X25="","",'2 PANEL DATA REF SAMPLES'!X25)</f>
        <v/>
      </c>
      <c r="H20" s="67"/>
      <c r="I20" s="67"/>
      <c r="J20" s="45"/>
      <c r="K20" s="45"/>
      <c r="L20" s="45"/>
      <c r="M20" s="45"/>
      <c r="N20" s="45"/>
      <c r="O20" s="45"/>
      <c r="P20" s="45"/>
      <c r="Q20" s="45"/>
      <c r="R20" s="45"/>
      <c r="S20" s="45"/>
      <c r="T20" s="58">
        <f>T11</f>
        <v>1</v>
      </c>
      <c r="U20" s="59">
        <f t="shared" si="1"/>
        <v>2</v>
      </c>
    </row>
    <row r="21" spans="1:21" ht="15" customHeight="1" x14ac:dyDescent="0.2">
      <c r="A21" s="87">
        <f>'2 PANEL DATA REF SAMPLES'!A26</f>
        <v>11</v>
      </c>
      <c r="B21" s="88" t="str">
        <f>IF('2 PANEL DATA REF SAMPLES'!B26="","",'2 PANEL DATA REF SAMPLES'!B26)</f>
        <v/>
      </c>
      <c r="C21" s="120" t="str">
        <f>IF('2 PANEL DATA REF SAMPLES'!C26="","",'2 PANEL DATA REF SAMPLES'!C26)</f>
        <v/>
      </c>
      <c r="D21" s="87" t="str">
        <f>IF('2 PANEL DATA REF SAMPLES'!D26="","",'2 PANEL DATA REF SAMPLES'!D26)</f>
        <v/>
      </c>
      <c r="E21" s="58" t="str">
        <f>IF('2 PANEL DATA REF SAMPLES'!U26="","",'2 PANEL DATA REF SAMPLES'!U26)</f>
        <v/>
      </c>
      <c r="F21" s="89" t="str">
        <f>IF('2 PANEL DATA REF SAMPLES'!Z26="","",'2 PANEL DATA REF SAMPLES'!Z26)</f>
        <v/>
      </c>
      <c r="G21" s="121" t="str">
        <f>IF('2 PANEL DATA REF SAMPLES'!X26="","",'2 PANEL DATA REF SAMPLES'!X26)</f>
        <v/>
      </c>
      <c r="H21" s="67"/>
      <c r="I21" s="67"/>
      <c r="J21" s="45"/>
      <c r="K21" s="45"/>
      <c r="L21" s="45"/>
      <c r="M21" s="45"/>
      <c r="N21" s="45"/>
      <c r="O21" s="45"/>
      <c r="P21" s="45"/>
      <c r="Q21" s="45"/>
      <c r="R21" s="45"/>
      <c r="S21" s="45"/>
      <c r="T21" s="58">
        <f>T11</f>
        <v>1</v>
      </c>
      <c r="U21" s="59">
        <f t="shared" si="1"/>
        <v>2</v>
      </c>
    </row>
    <row r="22" spans="1:21" ht="15" customHeight="1" x14ac:dyDescent="0.2">
      <c r="A22" s="87">
        <f>'2 PANEL DATA REF SAMPLES'!A27</f>
        <v>12</v>
      </c>
      <c r="B22" s="88" t="str">
        <f>IF('2 PANEL DATA REF SAMPLES'!B27="","",'2 PANEL DATA REF SAMPLES'!B27)</f>
        <v/>
      </c>
      <c r="C22" s="120" t="str">
        <f>IF('2 PANEL DATA REF SAMPLES'!C27="","",'2 PANEL DATA REF SAMPLES'!C27)</f>
        <v/>
      </c>
      <c r="D22" s="87" t="str">
        <f>IF('2 PANEL DATA REF SAMPLES'!D27="","",'2 PANEL DATA REF SAMPLES'!D27)</f>
        <v/>
      </c>
      <c r="E22" s="58" t="str">
        <f>IF('2 PANEL DATA REF SAMPLES'!U27="","",'2 PANEL DATA REF SAMPLES'!U27)</f>
        <v/>
      </c>
      <c r="F22" s="89" t="str">
        <f>IF('2 PANEL DATA REF SAMPLES'!Z27="","",'2 PANEL DATA REF SAMPLES'!Z27)</f>
        <v/>
      </c>
      <c r="G22" s="121" t="str">
        <f>IF('2 PANEL DATA REF SAMPLES'!X27="","",'2 PANEL DATA REF SAMPLES'!X27)</f>
        <v/>
      </c>
      <c r="H22" s="67"/>
      <c r="I22" s="67"/>
      <c r="J22" s="45"/>
      <c r="K22" s="45"/>
      <c r="L22" s="45"/>
      <c r="M22" s="45"/>
      <c r="N22" s="45"/>
      <c r="O22" s="45"/>
      <c r="P22" s="45"/>
      <c r="Q22" s="45"/>
      <c r="R22" s="45"/>
      <c r="S22" s="45"/>
      <c r="T22" s="58">
        <f>T11</f>
        <v>1</v>
      </c>
      <c r="U22" s="59">
        <f t="shared" si="1"/>
        <v>2</v>
      </c>
    </row>
    <row r="23" spans="1:21" ht="15" customHeight="1" x14ac:dyDescent="0.2">
      <c r="A23" s="87">
        <f>'2 PANEL DATA REF SAMPLES'!A28</f>
        <v>13</v>
      </c>
      <c r="B23" s="88" t="str">
        <f>IF('2 PANEL DATA REF SAMPLES'!B28="","",'2 PANEL DATA REF SAMPLES'!B28)</f>
        <v/>
      </c>
      <c r="C23" s="120" t="str">
        <f>IF('2 PANEL DATA REF SAMPLES'!C28="","",'2 PANEL DATA REF SAMPLES'!C28)</f>
        <v/>
      </c>
      <c r="D23" s="87" t="str">
        <f>IF('2 PANEL DATA REF SAMPLES'!D28="","",'2 PANEL DATA REF SAMPLES'!D28)</f>
        <v/>
      </c>
      <c r="E23" s="58" t="str">
        <f>IF('2 PANEL DATA REF SAMPLES'!U28="","",'2 PANEL DATA REF SAMPLES'!U28)</f>
        <v/>
      </c>
      <c r="F23" s="89" t="str">
        <f>IF('2 PANEL DATA REF SAMPLES'!Z28="","",'2 PANEL DATA REF SAMPLES'!Z28)</f>
        <v/>
      </c>
      <c r="G23" s="121" t="str">
        <f>IF('2 PANEL DATA REF SAMPLES'!X28="","",'2 PANEL DATA REF SAMPLES'!X28)</f>
        <v/>
      </c>
      <c r="H23" s="67"/>
      <c r="I23" s="67"/>
      <c r="J23" s="45"/>
      <c r="K23" s="45"/>
      <c r="L23" s="45"/>
      <c r="M23" s="45"/>
      <c r="N23" s="45"/>
      <c r="O23" s="45"/>
      <c r="P23" s="45"/>
      <c r="Q23" s="45"/>
      <c r="R23" s="45"/>
      <c r="S23" s="45"/>
      <c r="T23" s="58">
        <f>T11</f>
        <v>1</v>
      </c>
      <c r="U23" s="59">
        <f t="shared" si="1"/>
        <v>2</v>
      </c>
    </row>
    <row r="24" spans="1:21" ht="15" customHeight="1" x14ac:dyDescent="0.2">
      <c r="A24" s="87">
        <f>'2 PANEL DATA REF SAMPLES'!A29</f>
        <v>14</v>
      </c>
      <c r="B24" s="88" t="str">
        <f>IF('2 PANEL DATA REF SAMPLES'!B29="","",'2 PANEL DATA REF SAMPLES'!B29)</f>
        <v/>
      </c>
      <c r="C24" s="120" t="str">
        <f>IF('2 PANEL DATA REF SAMPLES'!C29="","",'2 PANEL DATA REF SAMPLES'!C29)</f>
        <v/>
      </c>
      <c r="D24" s="87" t="str">
        <f>IF('2 PANEL DATA REF SAMPLES'!D29="","",'2 PANEL DATA REF SAMPLES'!D29)</f>
        <v/>
      </c>
      <c r="E24" s="58" t="str">
        <f>IF('2 PANEL DATA REF SAMPLES'!U29="","",'2 PANEL DATA REF SAMPLES'!U29)</f>
        <v/>
      </c>
      <c r="F24" s="89" t="str">
        <f>IF('2 PANEL DATA REF SAMPLES'!Z29="","",'2 PANEL DATA REF SAMPLES'!Z29)</f>
        <v/>
      </c>
      <c r="G24" s="121" t="str">
        <f>IF('2 PANEL DATA REF SAMPLES'!X29="","",'2 PANEL DATA REF SAMPLES'!X29)</f>
        <v/>
      </c>
      <c r="H24" s="67"/>
      <c r="I24" s="67"/>
      <c r="J24" s="45"/>
      <c r="K24" s="45"/>
      <c r="L24" s="45"/>
      <c r="M24" s="45"/>
      <c r="N24" s="45"/>
      <c r="O24" s="45"/>
      <c r="P24" s="45"/>
      <c r="Q24" s="45"/>
      <c r="R24" s="45"/>
      <c r="S24" s="45"/>
      <c r="T24" s="58">
        <f>T11</f>
        <v>1</v>
      </c>
      <c r="U24" s="59">
        <f t="shared" si="1"/>
        <v>2</v>
      </c>
    </row>
    <row r="25" spans="1:21" ht="15" customHeight="1" x14ac:dyDescent="0.2">
      <c r="A25" s="87">
        <f>'2 PANEL DATA REF SAMPLES'!A30</f>
        <v>15</v>
      </c>
      <c r="B25" s="88" t="str">
        <f>IF('2 PANEL DATA REF SAMPLES'!B30="","",'2 PANEL DATA REF SAMPLES'!B30)</f>
        <v/>
      </c>
      <c r="C25" s="120" t="str">
        <f>IF('2 PANEL DATA REF SAMPLES'!C30="","",'2 PANEL DATA REF SAMPLES'!C30)</f>
        <v/>
      </c>
      <c r="D25" s="87" t="str">
        <f>IF('2 PANEL DATA REF SAMPLES'!D30="","",'2 PANEL DATA REF SAMPLES'!D30)</f>
        <v/>
      </c>
      <c r="E25" s="58" t="str">
        <f>IF('2 PANEL DATA REF SAMPLES'!U30="","",'2 PANEL DATA REF SAMPLES'!U30)</f>
        <v/>
      </c>
      <c r="F25" s="89" t="str">
        <f>IF('2 PANEL DATA REF SAMPLES'!Z30="","",'2 PANEL DATA REF SAMPLES'!Z30)</f>
        <v/>
      </c>
      <c r="G25" s="121" t="str">
        <f>IF('2 PANEL DATA REF SAMPLES'!X30="","",'2 PANEL DATA REF SAMPLES'!X30)</f>
        <v/>
      </c>
      <c r="H25" s="67"/>
      <c r="I25" s="67"/>
      <c r="J25" s="45"/>
      <c r="K25" s="45"/>
      <c r="L25" s="45"/>
      <c r="M25" s="45"/>
      <c r="N25" s="45"/>
      <c r="O25" s="45"/>
      <c r="P25" s="45"/>
      <c r="Q25" s="45"/>
      <c r="R25" s="45"/>
      <c r="S25" s="45"/>
      <c r="T25" s="58">
        <f>T11</f>
        <v>1</v>
      </c>
      <c r="U25" s="59">
        <f t="shared" si="1"/>
        <v>2</v>
      </c>
    </row>
    <row r="26" spans="1:21" ht="15" customHeight="1" x14ac:dyDescent="0.2">
      <c r="A26" s="87">
        <f>'2 PANEL DATA REF SAMPLES'!A31</f>
        <v>16</v>
      </c>
      <c r="B26" s="88" t="str">
        <f>IF('2 PANEL DATA REF SAMPLES'!B31="","",'2 PANEL DATA REF SAMPLES'!B31)</f>
        <v/>
      </c>
      <c r="C26" s="120" t="str">
        <f>IF('2 PANEL DATA REF SAMPLES'!C31="","",'2 PANEL DATA REF SAMPLES'!C31)</f>
        <v/>
      </c>
      <c r="D26" s="87" t="str">
        <f>IF('2 PANEL DATA REF SAMPLES'!D31="","",'2 PANEL DATA REF SAMPLES'!D31)</f>
        <v/>
      </c>
      <c r="E26" s="58" t="str">
        <f>IF('2 PANEL DATA REF SAMPLES'!U31="","",'2 PANEL DATA REF SAMPLES'!U31)</f>
        <v/>
      </c>
      <c r="F26" s="89" t="str">
        <f>IF('2 PANEL DATA REF SAMPLES'!Z31="","",'2 PANEL DATA REF SAMPLES'!Z31)</f>
        <v/>
      </c>
      <c r="G26" s="121" t="str">
        <f>IF('2 PANEL DATA REF SAMPLES'!X31="","",'2 PANEL DATA REF SAMPLES'!X31)</f>
        <v/>
      </c>
      <c r="H26" s="67"/>
      <c r="I26" s="67"/>
      <c r="J26" s="45"/>
      <c r="K26" s="45"/>
      <c r="L26" s="45"/>
      <c r="M26" s="45"/>
      <c r="N26" s="45"/>
      <c r="O26" s="45"/>
      <c r="P26" s="45"/>
      <c r="Q26" s="45"/>
      <c r="R26" s="45"/>
      <c r="S26" s="45"/>
      <c r="T26" s="58">
        <f>T11</f>
        <v>1</v>
      </c>
      <c r="U26" s="59">
        <f t="shared" si="1"/>
        <v>2</v>
      </c>
    </row>
    <row r="27" spans="1:21" ht="15" customHeight="1" x14ac:dyDescent="0.2">
      <c r="A27" s="87">
        <f>'2 PANEL DATA REF SAMPLES'!A32</f>
        <v>17</v>
      </c>
      <c r="B27" s="88" t="str">
        <f>IF('2 PANEL DATA REF SAMPLES'!B32="","",'2 PANEL DATA REF SAMPLES'!B32)</f>
        <v/>
      </c>
      <c r="C27" s="120" t="str">
        <f>IF('2 PANEL DATA REF SAMPLES'!C32="","",'2 PANEL DATA REF SAMPLES'!C32)</f>
        <v/>
      </c>
      <c r="D27" s="87" t="str">
        <f>IF('2 PANEL DATA REF SAMPLES'!D32="","",'2 PANEL DATA REF SAMPLES'!D32)</f>
        <v/>
      </c>
      <c r="E27" s="58" t="str">
        <f>IF('2 PANEL DATA REF SAMPLES'!U32="","",'2 PANEL DATA REF SAMPLES'!U32)</f>
        <v/>
      </c>
      <c r="F27" s="89" t="str">
        <f>IF('2 PANEL DATA REF SAMPLES'!Z32="","",'2 PANEL DATA REF SAMPLES'!Z32)</f>
        <v/>
      </c>
      <c r="G27" s="121" t="str">
        <f>IF('2 PANEL DATA REF SAMPLES'!X32="","",'2 PANEL DATA REF SAMPLES'!X32)</f>
        <v/>
      </c>
      <c r="H27" s="67"/>
      <c r="I27" s="67"/>
      <c r="J27" s="45"/>
      <c r="K27" s="45"/>
      <c r="L27" s="45"/>
      <c r="M27" s="45"/>
      <c r="N27" s="45"/>
      <c r="O27" s="45"/>
      <c r="P27" s="45"/>
      <c r="Q27" s="45"/>
      <c r="R27" s="45"/>
      <c r="S27" s="45"/>
      <c r="T27" s="58">
        <f>T11</f>
        <v>1</v>
      </c>
      <c r="U27" s="59">
        <f t="shared" si="1"/>
        <v>2</v>
      </c>
    </row>
    <row r="28" spans="1:21" ht="15" customHeight="1" x14ac:dyDescent="0.2">
      <c r="A28" s="87">
        <f>'2 PANEL DATA REF SAMPLES'!A33</f>
        <v>18</v>
      </c>
      <c r="B28" s="88" t="str">
        <f>IF('2 PANEL DATA REF SAMPLES'!B33="","",'2 PANEL DATA REF SAMPLES'!B33)</f>
        <v/>
      </c>
      <c r="C28" s="120" t="str">
        <f>IF('2 PANEL DATA REF SAMPLES'!C33="","",'2 PANEL DATA REF SAMPLES'!C33)</f>
        <v/>
      </c>
      <c r="D28" s="87" t="str">
        <f>IF('2 PANEL DATA REF SAMPLES'!D33="","",'2 PANEL DATA REF SAMPLES'!D33)</f>
        <v/>
      </c>
      <c r="E28" s="58" t="str">
        <f>IF('2 PANEL DATA REF SAMPLES'!U33="","",'2 PANEL DATA REF SAMPLES'!U33)</f>
        <v/>
      </c>
      <c r="F28" s="89" t="str">
        <f>IF('2 PANEL DATA REF SAMPLES'!Z33="","",'2 PANEL DATA REF SAMPLES'!Z33)</f>
        <v/>
      </c>
      <c r="G28" s="121" t="str">
        <f>IF('2 PANEL DATA REF SAMPLES'!X33="","",'2 PANEL DATA REF SAMPLES'!X33)</f>
        <v/>
      </c>
      <c r="H28" s="67"/>
      <c r="I28" s="67"/>
      <c r="J28" s="45"/>
      <c r="K28" s="45"/>
      <c r="L28" s="45"/>
      <c r="M28" s="45"/>
      <c r="N28" s="45"/>
      <c r="O28" s="45"/>
      <c r="P28" s="45"/>
      <c r="Q28" s="45"/>
      <c r="R28" s="45"/>
      <c r="S28" s="45"/>
      <c r="T28" s="58">
        <f>T11</f>
        <v>1</v>
      </c>
      <c r="U28" s="59">
        <f t="shared" si="1"/>
        <v>2</v>
      </c>
    </row>
    <row r="29" spans="1:21" ht="15" customHeight="1" x14ac:dyDescent="0.2">
      <c r="A29" s="87">
        <f>'2 PANEL DATA REF SAMPLES'!A34</f>
        <v>19</v>
      </c>
      <c r="B29" s="88" t="str">
        <f>IF('2 PANEL DATA REF SAMPLES'!B34="","",'2 PANEL DATA REF SAMPLES'!B34)</f>
        <v/>
      </c>
      <c r="C29" s="120" t="str">
        <f>IF('2 PANEL DATA REF SAMPLES'!C34="","",'2 PANEL DATA REF SAMPLES'!C34)</f>
        <v/>
      </c>
      <c r="D29" s="87" t="str">
        <f>IF('2 PANEL DATA REF SAMPLES'!D34="","",'2 PANEL DATA REF SAMPLES'!D34)</f>
        <v/>
      </c>
      <c r="E29" s="58" t="str">
        <f>IF('2 PANEL DATA REF SAMPLES'!U34="","",'2 PANEL DATA REF SAMPLES'!U34)</f>
        <v/>
      </c>
      <c r="F29" s="89" t="str">
        <f>IF('2 PANEL DATA REF SAMPLES'!Z34="","",'2 PANEL DATA REF SAMPLES'!Z34)</f>
        <v/>
      </c>
      <c r="G29" s="121" t="str">
        <f>IF('2 PANEL DATA REF SAMPLES'!X34="","",'2 PANEL DATA REF SAMPLES'!X34)</f>
        <v/>
      </c>
      <c r="H29" s="67"/>
      <c r="I29" s="67"/>
      <c r="J29" s="45"/>
      <c r="K29" s="45"/>
      <c r="L29" s="45"/>
      <c r="M29" s="45"/>
      <c r="N29" s="45"/>
      <c r="O29" s="45"/>
      <c r="P29" s="45"/>
      <c r="Q29" s="45"/>
      <c r="R29" s="45"/>
      <c r="S29" s="45"/>
      <c r="T29" s="58">
        <f>T11</f>
        <v>1</v>
      </c>
      <c r="U29" s="59">
        <f t="shared" si="1"/>
        <v>2</v>
      </c>
    </row>
    <row r="30" spans="1:21" ht="15" customHeight="1" x14ac:dyDescent="0.2">
      <c r="A30" s="87">
        <f>'2 PANEL DATA REF SAMPLES'!A35</f>
        <v>20</v>
      </c>
      <c r="B30" s="88" t="str">
        <f>IF('2 PANEL DATA REF SAMPLES'!B35="","",'2 PANEL DATA REF SAMPLES'!B35)</f>
        <v/>
      </c>
      <c r="C30" s="120" t="str">
        <f>IF('2 PANEL DATA REF SAMPLES'!C35="","",'2 PANEL DATA REF SAMPLES'!C35)</f>
        <v/>
      </c>
      <c r="D30" s="87" t="str">
        <f>IF('2 PANEL DATA REF SAMPLES'!D35="","",'2 PANEL DATA REF SAMPLES'!D35)</f>
        <v/>
      </c>
      <c r="E30" s="58" t="str">
        <f>IF('2 PANEL DATA REF SAMPLES'!U35="","",'2 PANEL DATA REF SAMPLES'!U35)</f>
        <v/>
      </c>
      <c r="F30" s="89" t="str">
        <f>IF('2 PANEL DATA REF SAMPLES'!Z35="","",'2 PANEL DATA REF SAMPLES'!Z35)</f>
        <v/>
      </c>
      <c r="G30" s="121" t="str">
        <f>IF('2 PANEL DATA REF SAMPLES'!X35="","",'2 PANEL DATA REF SAMPLES'!X35)</f>
        <v/>
      </c>
      <c r="H30" s="67"/>
      <c r="I30" s="67"/>
      <c r="J30" s="45"/>
      <c r="K30" s="45"/>
      <c r="L30" s="45"/>
      <c r="M30" s="45"/>
      <c r="N30" s="45"/>
      <c r="O30" s="45"/>
      <c r="P30" s="45"/>
      <c r="Q30" s="45"/>
      <c r="R30" s="45"/>
      <c r="S30" s="45"/>
      <c r="T30" s="58">
        <f>T11</f>
        <v>1</v>
      </c>
      <c r="U30" s="59">
        <f t="shared" si="1"/>
        <v>2</v>
      </c>
    </row>
    <row r="31" spans="1:21" ht="15" customHeight="1" x14ac:dyDescent="0.2">
      <c r="A31" s="87">
        <f>'2 PANEL DATA REF SAMPLES'!A36</f>
        <v>21</v>
      </c>
      <c r="B31" s="88" t="str">
        <f>IF('2 PANEL DATA REF SAMPLES'!B36="","",'2 PANEL DATA REF SAMPLES'!B36)</f>
        <v/>
      </c>
      <c r="C31" s="120" t="str">
        <f>IF('2 PANEL DATA REF SAMPLES'!C36="","",'2 PANEL DATA REF SAMPLES'!C36)</f>
        <v/>
      </c>
      <c r="D31" s="87" t="str">
        <f>IF('2 PANEL DATA REF SAMPLES'!D36="","",'2 PANEL DATA REF SAMPLES'!D36)</f>
        <v/>
      </c>
      <c r="E31" s="58" t="str">
        <f>IF('2 PANEL DATA REF SAMPLES'!U36="","",'2 PANEL DATA REF SAMPLES'!U36)</f>
        <v/>
      </c>
      <c r="F31" s="89" t="str">
        <f>IF('2 PANEL DATA REF SAMPLES'!Z36="","",'2 PANEL DATA REF SAMPLES'!Z36)</f>
        <v/>
      </c>
      <c r="G31" s="121" t="str">
        <f>IF('2 PANEL DATA REF SAMPLES'!X36="","",'2 PANEL DATA REF SAMPLES'!X36)</f>
        <v/>
      </c>
      <c r="H31" s="67"/>
      <c r="I31" s="67"/>
      <c r="J31" s="45"/>
      <c r="K31" s="45"/>
      <c r="L31" s="45"/>
      <c r="M31" s="45"/>
      <c r="N31" s="45"/>
      <c r="O31" s="45"/>
      <c r="P31" s="45"/>
      <c r="Q31" s="45"/>
      <c r="R31" s="45"/>
      <c r="S31" s="45"/>
      <c r="T31" s="58">
        <f>T11</f>
        <v>1</v>
      </c>
      <c r="U31" s="59">
        <f t="shared" si="1"/>
        <v>2</v>
      </c>
    </row>
    <row r="32" spans="1:21" ht="15" customHeight="1" x14ac:dyDescent="0.2">
      <c r="A32" s="87">
        <f>'2 PANEL DATA REF SAMPLES'!A37</f>
        <v>22</v>
      </c>
      <c r="B32" s="88" t="str">
        <f>IF('2 PANEL DATA REF SAMPLES'!B37="","",'2 PANEL DATA REF SAMPLES'!B37)</f>
        <v/>
      </c>
      <c r="C32" s="120" t="str">
        <f>IF('2 PANEL DATA REF SAMPLES'!C37="","",'2 PANEL DATA REF SAMPLES'!C37)</f>
        <v/>
      </c>
      <c r="D32" s="87" t="str">
        <f>IF('2 PANEL DATA REF SAMPLES'!D37="","",'2 PANEL DATA REF SAMPLES'!D37)</f>
        <v/>
      </c>
      <c r="E32" s="58" t="str">
        <f>IF('2 PANEL DATA REF SAMPLES'!U37="","",'2 PANEL DATA REF SAMPLES'!U37)</f>
        <v/>
      </c>
      <c r="F32" s="89" t="str">
        <f>IF('2 PANEL DATA REF SAMPLES'!Z37="","",'2 PANEL DATA REF SAMPLES'!Z37)</f>
        <v/>
      </c>
      <c r="G32" s="121" t="str">
        <f>IF('2 PANEL DATA REF SAMPLES'!X37="","",'2 PANEL DATA REF SAMPLES'!X37)</f>
        <v/>
      </c>
      <c r="H32" s="67"/>
      <c r="I32" s="67"/>
      <c r="J32" s="45"/>
      <c r="K32" s="45"/>
      <c r="L32" s="45"/>
      <c r="M32" s="45"/>
      <c r="N32" s="45"/>
      <c r="O32" s="45"/>
      <c r="P32" s="45"/>
      <c r="Q32" s="45"/>
      <c r="R32" s="45"/>
      <c r="S32" s="45"/>
      <c r="T32" s="58">
        <f>T11</f>
        <v>1</v>
      </c>
      <c r="U32" s="59">
        <f t="shared" si="1"/>
        <v>2</v>
      </c>
    </row>
    <row r="33" spans="1:21" ht="15" customHeight="1" x14ac:dyDescent="0.2">
      <c r="A33" s="87">
        <f>'2 PANEL DATA REF SAMPLES'!A38</f>
        <v>23</v>
      </c>
      <c r="B33" s="88" t="str">
        <f>IF('2 PANEL DATA REF SAMPLES'!B38="","",'2 PANEL DATA REF SAMPLES'!B38)</f>
        <v/>
      </c>
      <c r="C33" s="120" t="str">
        <f>IF('2 PANEL DATA REF SAMPLES'!C38="","",'2 PANEL DATA REF SAMPLES'!C38)</f>
        <v/>
      </c>
      <c r="D33" s="87" t="str">
        <f>IF('2 PANEL DATA REF SAMPLES'!D38="","",'2 PANEL DATA REF SAMPLES'!D38)</f>
        <v/>
      </c>
      <c r="E33" s="58" t="str">
        <f>IF('2 PANEL DATA REF SAMPLES'!U38="","",'2 PANEL DATA REF SAMPLES'!U38)</f>
        <v/>
      </c>
      <c r="F33" s="89" t="str">
        <f>IF('2 PANEL DATA REF SAMPLES'!Z38="","",'2 PANEL DATA REF SAMPLES'!Z38)</f>
        <v/>
      </c>
      <c r="G33" s="121" t="str">
        <f>IF('2 PANEL DATA REF SAMPLES'!X38="","",'2 PANEL DATA REF SAMPLES'!X38)</f>
        <v/>
      </c>
      <c r="H33" s="67"/>
      <c r="I33" s="67"/>
      <c r="J33" s="45"/>
      <c r="K33" s="45"/>
      <c r="L33" s="45"/>
      <c r="M33" s="45"/>
      <c r="N33" s="45"/>
      <c r="O33" s="45"/>
      <c r="P33" s="45"/>
      <c r="Q33" s="45"/>
      <c r="R33" s="45"/>
      <c r="S33" s="45"/>
      <c r="T33" s="58">
        <f>T11</f>
        <v>1</v>
      </c>
      <c r="U33" s="59">
        <f t="shared" si="1"/>
        <v>2</v>
      </c>
    </row>
    <row r="34" spans="1:21" ht="15" customHeight="1" x14ac:dyDescent="0.2">
      <c r="A34" s="87">
        <f>'2 PANEL DATA REF SAMPLES'!A39</f>
        <v>24</v>
      </c>
      <c r="B34" s="88" t="str">
        <f>IF('2 PANEL DATA REF SAMPLES'!B39="","",'2 PANEL DATA REF SAMPLES'!B39)</f>
        <v/>
      </c>
      <c r="C34" s="120" t="str">
        <f>IF('2 PANEL DATA REF SAMPLES'!C39="","",'2 PANEL DATA REF SAMPLES'!C39)</f>
        <v/>
      </c>
      <c r="D34" s="87" t="str">
        <f>IF('2 PANEL DATA REF SAMPLES'!D39="","",'2 PANEL DATA REF SAMPLES'!D39)</f>
        <v/>
      </c>
      <c r="E34" s="58" t="str">
        <f>IF('2 PANEL DATA REF SAMPLES'!U39="","",'2 PANEL DATA REF SAMPLES'!U39)</f>
        <v/>
      </c>
      <c r="F34" s="89" t="str">
        <f>IF('2 PANEL DATA REF SAMPLES'!Z39="","",'2 PANEL DATA REF SAMPLES'!Z39)</f>
        <v/>
      </c>
      <c r="G34" s="121" t="str">
        <f>IF('2 PANEL DATA REF SAMPLES'!X39="","",'2 PANEL DATA REF SAMPLES'!X39)</f>
        <v/>
      </c>
      <c r="H34" s="67"/>
      <c r="I34" s="67"/>
      <c r="J34" s="45"/>
      <c r="K34" s="53"/>
      <c r="L34" s="53"/>
      <c r="M34" s="53"/>
      <c r="N34" s="53"/>
      <c r="O34" s="53"/>
      <c r="P34" s="53"/>
      <c r="Q34" s="53"/>
      <c r="R34" s="53"/>
      <c r="S34" s="45"/>
      <c r="T34" s="58">
        <f>T11</f>
        <v>1</v>
      </c>
      <c r="U34" s="59">
        <f t="shared" si="1"/>
        <v>2</v>
      </c>
    </row>
    <row r="35" spans="1:21" ht="15" customHeight="1" x14ac:dyDescent="0.2">
      <c r="A35" s="87">
        <f>'2 PANEL DATA REF SAMPLES'!A40</f>
        <v>25</v>
      </c>
      <c r="B35" s="88" t="str">
        <f>IF('2 PANEL DATA REF SAMPLES'!B40="","",'2 PANEL DATA REF SAMPLES'!B40)</f>
        <v/>
      </c>
      <c r="C35" s="120" t="str">
        <f>IF('2 PANEL DATA REF SAMPLES'!C40="","",'2 PANEL DATA REF SAMPLES'!C40)</f>
        <v/>
      </c>
      <c r="D35" s="87" t="str">
        <f>IF('2 PANEL DATA REF SAMPLES'!D40="","",'2 PANEL DATA REF SAMPLES'!D40)</f>
        <v/>
      </c>
      <c r="E35" s="58" t="str">
        <f>IF('2 PANEL DATA REF SAMPLES'!U40="","",'2 PANEL DATA REF SAMPLES'!U40)</f>
        <v/>
      </c>
      <c r="F35" s="89" t="str">
        <f>IF('2 PANEL DATA REF SAMPLES'!Z40="","",'2 PANEL DATA REF SAMPLES'!Z40)</f>
        <v/>
      </c>
      <c r="G35" s="121" t="str">
        <f>IF('2 PANEL DATA REF SAMPLES'!X40="","",'2 PANEL DATA REF SAMPLES'!X40)</f>
        <v/>
      </c>
      <c r="H35" s="67"/>
      <c r="I35" s="67"/>
      <c r="J35" s="45"/>
      <c r="K35" s="45"/>
      <c r="L35" s="45"/>
      <c r="M35" s="45"/>
      <c r="N35" s="45"/>
      <c r="O35" s="45"/>
      <c r="P35" s="45"/>
      <c r="Q35" s="45"/>
      <c r="R35" s="45"/>
      <c r="S35" s="45"/>
      <c r="T35" s="58">
        <f>T34</f>
        <v>1</v>
      </c>
      <c r="U35" s="59">
        <f t="shared" si="1"/>
        <v>2</v>
      </c>
    </row>
    <row r="36" spans="1:21" ht="15" customHeight="1" x14ac:dyDescent="0.2">
      <c r="A36" s="87">
        <f>'2 PANEL DATA REF SAMPLES'!A41</f>
        <v>26</v>
      </c>
      <c r="B36" s="88" t="str">
        <f>IF('2 PANEL DATA REF SAMPLES'!B41="","",'2 PANEL DATA REF SAMPLES'!B41)</f>
        <v/>
      </c>
      <c r="C36" s="120" t="str">
        <f>IF('2 PANEL DATA REF SAMPLES'!C41="","",'2 PANEL DATA REF SAMPLES'!C41)</f>
        <v/>
      </c>
      <c r="D36" s="87" t="str">
        <f>IF('2 PANEL DATA REF SAMPLES'!D41="","",'2 PANEL DATA REF SAMPLES'!D41)</f>
        <v/>
      </c>
      <c r="E36" s="58" t="str">
        <f>IF('2 PANEL DATA REF SAMPLES'!U41="","",'2 PANEL DATA REF SAMPLES'!U41)</f>
        <v/>
      </c>
      <c r="F36" s="89" t="str">
        <f>IF('2 PANEL DATA REF SAMPLES'!Z41="","",'2 PANEL DATA REF SAMPLES'!Z41)</f>
        <v/>
      </c>
      <c r="G36" s="121" t="str">
        <f>IF('2 PANEL DATA REF SAMPLES'!X41="","",'2 PANEL DATA REF SAMPLES'!X41)</f>
        <v/>
      </c>
      <c r="H36" s="67"/>
      <c r="I36" s="67"/>
      <c r="J36" s="45"/>
      <c r="K36" s="45"/>
      <c r="L36" s="45"/>
      <c r="M36" s="45"/>
      <c r="N36" s="45"/>
      <c r="O36" s="45"/>
      <c r="P36" s="45"/>
      <c r="Q36" s="45"/>
      <c r="R36" s="45"/>
      <c r="S36" s="45"/>
      <c r="T36" s="58">
        <f>T34</f>
        <v>1</v>
      </c>
      <c r="U36" s="59">
        <f t="shared" si="1"/>
        <v>2</v>
      </c>
    </row>
    <row r="37" spans="1:21" ht="15" customHeight="1" x14ac:dyDescent="0.2">
      <c r="A37" s="87">
        <f>'2 PANEL DATA REF SAMPLES'!A42</f>
        <v>27</v>
      </c>
      <c r="B37" s="88" t="str">
        <f>IF('2 PANEL DATA REF SAMPLES'!B42="","",'2 PANEL DATA REF SAMPLES'!B42)</f>
        <v/>
      </c>
      <c r="C37" s="120" t="str">
        <f>IF('2 PANEL DATA REF SAMPLES'!C42="","",'2 PANEL DATA REF SAMPLES'!C42)</f>
        <v/>
      </c>
      <c r="D37" s="87" t="str">
        <f>IF('2 PANEL DATA REF SAMPLES'!D42="","",'2 PANEL DATA REF SAMPLES'!D42)</f>
        <v/>
      </c>
      <c r="E37" s="58" t="str">
        <f>IF('2 PANEL DATA REF SAMPLES'!U42="","",'2 PANEL DATA REF SAMPLES'!U42)</f>
        <v/>
      </c>
      <c r="F37" s="89" t="str">
        <f>IF('2 PANEL DATA REF SAMPLES'!Z42="","",'2 PANEL DATA REF SAMPLES'!Z42)</f>
        <v/>
      </c>
      <c r="G37" s="121" t="str">
        <f>IF('2 PANEL DATA REF SAMPLES'!X42="","",'2 PANEL DATA REF SAMPLES'!X42)</f>
        <v/>
      </c>
      <c r="H37" s="67"/>
      <c r="I37" s="67"/>
      <c r="J37" s="45"/>
      <c r="K37" s="45"/>
      <c r="L37" s="45"/>
      <c r="M37" s="45"/>
      <c r="N37" s="45"/>
      <c r="O37" s="45"/>
      <c r="P37" s="45"/>
      <c r="Q37" s="45"/>
      <c r="R37" s="45"/>
      <c r="S37" s="45"/>
      <c r="T37" s="58">
        <f>T34</f>
        <v>1</v>
      </c>
      <c r="U37" s="59">
        <f t="shared" si="1"/>
        <v>2</v>
      </c>
    </row>
    <row r="38" spans="1:21" ht="15" customHeight="1" x14ac:dyDescent="0.2">
      <c r="A38" s="87">
        <f>'2 PANEL DATA REF SAMPLES'!A43</f>
        <v>28</v>
      </c>
      <c r="B38" s="88" t="str">
        <f>IF('2 PANEL DATA REF SAMPLES'!B43="","",'2 PANEL DATA REF SAMPLES'!B43)</f>
        <v/>
      </c>
      <c r="C38" s="120" t="str">
        <f>IF('2 PANEL DATA REF SAMPLES'!C43="","",'2 PANEL DATA REF SAMPLES'!C43)</f>
        <v/>
      </c>
      <c r="D38" s="87" t="str">
        <f>IF('2 PANEL DATA REF SAMPLES'!D43="","",'2 PANEL DATA REF SAMPLES'!D43)</f>
        <v/>
      </c>
      <c r="E38" s="58" t="str">
        <f>IF('2 PANEL DATA REF SAMPLES'!U43="","",'2 PANEL DATA REF SAMPLES'!U43)</f>
        <v/>
      </c>
      <c r="F38" s="89" t="str">
        <f>IF('2 PANEL DATA REF SAMPLES'!Z43="","",'2 PANEL DATA REF SAMPLES'!Z43)</f>
        <v/>
      </c>
      <c r="G38" s="121" t="str">
        <f>IF('2 PANEL DATA REF SAMPLES'!X43="","",'2 PANEL DATA REF SAMPLES'!X43)</f>
        <v/>
      </c>
      <c r="H38" s="67"/>
      <c r="I38" s="67"/>
      <c r="J38" s="45"/>
      <c r="K38" s="45"/>
      <c r="L38" s="45"/>
      <c r="M38" s="45"/>
      <c r="N38" s="45"/>
      <c r="O38" s="45"/>
      <c r="P38" s="45"/>
      <c r="Q38" s="45"/>
      <c r="R38" s="45"/>
      <c r="S38" s="45"/>
      <c r="T38" s="58">
        <f>T34</f>
        <v>1</v>
      </c>
      <c r="U38" s="59">
        <f t="shared" si="1"/>
        <v>2</v>
      </c>
    </row>
    <row r="39" spans="1:21" ht="15" customHeight="1" x14ac:dyDescent="0.2">
      <c r="A39" s="87">
        <f>'2 PANEL DATA REF SAMPLES'!A44</f>
        <v>29</v>
      </c>
      <c r="B39" s="88" t="str">
        <f>IF('2 PANEL DATA REF SAMPLES'!B44="","",'2 PANEL DATA REF SAMPLES'!B44)</f>
        <v/>
      </c>
      <c r="C39" s="120" t="str">
        <f>IF('2 PANEL DATA REF SAMPLES'!C44="","",'2 PANEL DATA REF SAMPLES'!C44)</f>
        <v/>
      </c>
      <c r="D39" s="87" t="str">
        <f>IF('2 PANEL DATA REF SAMPLES'!D44="","",'2 PANEL DATA REF SAMPLES'!D44)</f>
        <v/>
      </c>
      <c r="E39" s="58" t="str">
        <f>IF('2 PANEL DATA REF SAMPLES'!U44="","",'2 PANEL DATA REF SAMPLES'!U44)</f>
        <v/>
      </c>
      <c r="F39" s="89" t="str">
        <f>IF('2 PANEL DATA REF SAMPLES'!Z44="","",'2 PANEL DATA REF SAMPLES'!Z44)</f>
        <v/>
      </c>
      <c r="G39" s="121" t="str">
        <f>IF('2 PANEL DATA REF SAMPLES'!X44="","",'2 PANEL DATA REF SAMPLES'!X44)</f>
        <v/>
      </c>
      <c r="H39" s="67"/>
      <c r="I39" s="67"/>
      <c r="J39" s="45"/>
      <c r="K39" s="45"/>
      <c r="L39" s="45"/>
      <c r="M39" s="45"/>
      <c r="N39" s="45"/>
      <c r="O39" s="45"/>
      <c r="P39" s="45"/>
      <c r="Q39" s="45"/>
      <c r="R39" s="45"/>
      <c r="S39" s="45"/>
      <c r="T39" s="58">
        <f>T34</f>
        <v>1</v>
      </c>
      <c r="U39" s="59">
        <f t="shared" si="1"/>
        <v>2</v>
      </c>
    </row>
    <row r="40" spans="1:21" ht="15" customHeight="1" x14ac:dyDescent="0.2">
      <c r="A40" s="87">
        <f>'2 PANEL DATA REF SAMPLES'!A45</f>
        <v>30</v>
      </c>
      <c r="B40" s="88" t="str">
        <f>IF('2 PANEL DATA REF SAMPLES'!B45="","",'2 PANEL DATA REF SAMPLES'!B45)</f>
        <v/>
      </c>
      <c r="C40" s="120" t="str">
        <f>IF('2 PANEL DATA REF SAMPLES'!C45="","",'2 PANEL DATA REF SAMPLES'!C45)</f>
        <v/>
      </c>
      <c r="D40" s="87" t="str">
        <f>IF('2 PANEL DATA REF SAMPLES'!D45="","",'2 PANEL DATA REF SAMPLES'!D45)</f>
        <v/>
      </c>
      <c r="E40" s="58" t="str">
        <f>IF('2 PANEL DATA REF SAMPLES'!U45="","",'2 PANEL DATA REF SAMPLES'!U45)</f>
        <v/>
      </c>
      <c r="F40" s="89" t="str">
        <f>IF('2 PANEL DATA REF SAMPLES'!Z45="","",'2 PANEL DATA REF SAMPLES'!Z45)</f>
        <v/>
      </c>
      <c r="G40" s="121" t="str">
        <f>IF('2 PANEL DATA REF SAMPLES'!X45="","",'2 PANEL DATA REF SAMPLES'!X45)</f>
        <v/>
      </c>
      <c r="H40" s="67"/>
      <c r="I40" s="67"/>
      <c r="J40" s="45"/>
      <c r="K40" s="45"/>
      <c r="L40" s="45"/>
      <c r="M40" s="45"/>
      <c r="N40" s="45"/>
      <c r="O40" s="45"/>
      <c r="P40" s="45"/>
      <c r="Q40" s="45"/>
      <c r="R40" s="45"/>
      <c r="S40" s="45"/>
      <c r="T40" s="58">
        <f>T34</f>
        <v>1</v>
      </c>
      <c r="U40" s="59">
        <f t="shared" si="1"/>
        <v>2</v>
      </c>
    </row>
    <row r="41" spans="1:21" ht="15" customHeight="1" x14ac:dyDescent="0.2">
      <c r="A41" s="87">
        <f>'2 PANEL DATA REF SAMPLES'!A46</f>
        <v>31</v>
      </c>
      <c r="B41" s="88" t="str">
        <f>IF('2 PANEL DATA REF SAMPLES'!B46="","",'2 PANEL DATA REF SAMPLES'!B46)</f>
        <v/>
      </c>
      <c r="C41" s="120" t="str">
        <f>IF('2 PANEL DATA REF SAMPLES'!C46="","",'2 PANEL DATA REF SAMPLES'!C46)</f>
        <v/>
      </c>
      <c r="D41" s="87" t="str">
        <f>IF('2 PANEL DATA REF SAMPLES'!D46="","",'2 PANEL DATA REF SAMPLES'!D46)</f>
        <v/>
      </c>
      <c r="E41" s="58" t="str">
        <f>IF('2 PANEL DATA REF SAMPLES'!U46="","",'2 PANEL DATA REF SAMPLES'!U46)</f>
        <v/>
      </c>
      <c r="F41" s="89" t="str">
        <f>IF('2 PANEL DATA REF SAMPLES'!Z46="","",'2 PANEL DATA REF SAMPLES'!Z46)</f>
        <v/>
      </c>
      <c r="G41" s="121" t="str">
        <f>IF('2 PANEL DATA REF SAMPLES'!X46="","",'2 PANEL DATA REF SAMPLES'!X46)</f>
        <v/>
      </c>
      <c r="H41" s="67"/>
      <c r="I41" s="67"/>
      <c r="J41" s="45"/>
      <c r="K41" s="45"/>
      <c r="L41" s="45"/>
      <c r="M41" s="45"/>
      <c r="N41" s="45"/>
      <c r="O41" s="45"/>
      <c r="P41" s="45"/>
      <c r="Q41" s="45"/>
      <c r="R41" s="45"/>
      <c r="S41" s="45"/>
      <c r="T41" s="58">
        <f>T34</f>
        <v>1</v>
      </c>
      <c r="U41" s="59">
        <f t="shared" si="1"/>
        <v>2</v>
      </c>
    </row>
    <row r="42" spans="1:21" ht="15" customHeight="1" x14ac:dyDescent="0.2">
      <c r="A42" s="87">
        <f>'2 PANEL DATA REF SAMPLES'!A47</f>
        <v>32</v>
      </c>
      <c r="B42" s="88" t="str">
        <f>IF('2 PANEL DATA REF SAMPLES'!B47="","",'2 PANEL DATA REF SAMPLES'!B47)</f>
        <v/>
      </c>
      <c r="C42" s="120" t="str">
        <f>IF('2 PANEL DATA REF SAMPLES'!C47="","",'2 PANEL DATA REF SAMPLES'!C47)</f>
        <v/>
      </c>
      <c r="D42" s="87" t="str">
        <f>IF('2 PANEL DATA REF SAMPLES'!D47="","",'2 PANEL DATA REF SAMPLES'!D47)</f>
        <v/>
      </c>
      <c r="E42" s="58" t="str">
        <f>IF('2 PANEL DATA REF SAMPLES'!U47="","",'2 PANEL DATA REF SAMPLES'!U47)</f>
        <v/>
      </c>
      <c r="F42" s="89" t="str">
        <f>IF('2 PANEL DATA REF SAMPLES'!Z47="","",'2 PANEL DATA REF SAMPLES'!Z47)</f>
        <v/>
      </c>
      <c r="G42" s="121" t="str">
        <f>IF('2 PANEL DATA REF SAMPLES'!X47="","",'2 PANEL DATA REF SAMPLES'!X47)</f>
        <v/>
      </c>
      <c r="H42" s="67"/>
      <c r="I42" s="67"/>
      <c r="J42" s="45"/>
      <c r="K42" s="45"/>
      <c r="L42" s="45"/>
      <c r="M42" s="45"/>
      <c r="N42" s="45"/>
      <c r="O42" s="45"/>
      <c r="P42" s="45"/>
      <c r="Q42" s="45"/>
      <c r="R42" s="45"/>
      <c r="S42" s="45"/>
      <c r="T42" s="58">
        <f>T34</f>
        <v>1</v>
      </c>
      <c r="U42" s="59">
        <f t="shared" si="1"/>
        <v>2</v>
      </c>
    </row>
    <row r="43" spans="1:21" ht="15" customHeight="1" x14ac:dyDescent="0.2">
      <c r="A43" s="87">
        <f>'2 PANEL DATA REF SAMPLES'!A48</f>
        <v>33</v>
      </c>
      <c r="B43" s="88" t="str">
        <f>IF('2 PANEL DATA REF SAMPLES'!B48="","",'2 PANEL DATA REF SAMPLES'!B48)</f>
        <v/>
      </c>
      <c r="C43" s="120" t="str">
        <f>IF('2 PANEL DATA REF SAMPLES'!C48="","",'2 PANEL DATA REF SAMPLES'!C48)</f>
        <v/>
      </c>
      <c r="D43" s="87" t="str">
        <f>IF('2 PANEL DATA REF SAMPLES'!D48="","",'2 PANEL DATA REF SAMPLES'!D48)</f>
        <v/>
      </c>
      <c r="E43" s="58" t="str">
        <f>IF('2 PANEL DATA REF SAMPLES'!U48="","",'2 PANEL DATA REF SAMPLES'!U48)</f>
        <v/>
      </c>
      <c r="F43" s="89" t="str">
        <f>IF('2 PANEL DATA REF SAMPLES'!Z48="","",'2 PANEL DATA REF SAMPLES'!Z48)</f>
        <v/>
      </c>
      <c r="G43" s="121" t="str">
        <f>IF('2 PANEL DATA REF SAMPLES'!X48="","",'2 PANEL DATA REF SAMPLES'!X48)</f>
        <v/>
      </c>
      <c r="H43" s="67"/>
      <c r="I43" s="67"/>
      <c r="J43" s="45"/>
      <c r="K43" s="45"/>
      <c r="L43" s="45"/>
      <c r="M43" s="45"/>
      <c r="N43" s="45"/>
      <c r="O43" s="45"/>
      <c r="P43" s="45"/>
      <c r="Q43" s="45"/>
      <c r="R43" s="45"/>
      <c r="S43" s="45"/>
      <c r="T43" s="58">
        <f>T34</f>
        <v>1</v>
      </c>
      <c r="U43" s="59">
        <f t="shared" si="1"/>
        <v>2</v>
      </c>
    </row>
    <row r="44" spans="1:21" ht="15" customHeight="1" x14ac:dyDescent="0.2">
      <c r="A44" s="87">
        <f>'2 PANEL DATA REF SAMPLES'!A49</f>
        <v>34</v>
      </c>
      <c r="B44" s="88" t="str">
        <f>IF('2 PANEL DATA REF SAMPLES'!B49="","",'2 PANEL DATA REF SAMPLES'!B49)</f>
        <v/>
      </c>
      <c r="C44" s="120" t="str">
        <f>IF('2 PANEL DATA REF SAMPLES'!C49="","",'2 PANEL DATA REF SAMPLES'!C49)</f>
        <v/>
      </c>
      <c r="D44" s="87" t="str">
        <f>IF('2 PANEL DATA REF SAMPLES'!D49="","",'2 PANEL DATA REF SAMPLES'!D49)</f>
        <v/>
      </c>
      <c r="E44" s="58" t="str">
        <f>IF('2 PANEL DATA REF SAMPLES'!U49="","",'2 PANEL DATA REF SAMPLES'!U49)</f>
        <v/>
      </c>
      <c r="F44" s="89" t="str">
        <f>IF('2 PANEL DATA REF SAMPLES'!Z49="","",'2 PANEL DATA REF SAMPLES'!Z49)</f>
        <v/>
      </c>
      <c r="G44" s="121" t="str">
        <f>IF('2 PANEL DATA REF SAMPLES'!X49="","",'2 PANEL DATA REF SAMPLES'!X49)</f>
        <v/>
      </c>
      <c r="H44" s="67"/>
      <c r="I44" s="67"/>
      <c r="J44" s="45"/>
      <c r="K44" s="45"/>
      <c r="L44" s="45"/>
      <c r="M44" s="45"/>
      <c r="N44" s="45"/>
      <c r="O44" s="45"/>
      <c r="P44" s="45"/>
      <c r="Q44" s="45"/>
      <c r="R44" s="45"/>
      <c r="S44" s="45"/>
      <c r="T44" s="58">
        <f>T34</f>
        <v>1</v>
      </c>
      <c r="U44" s="59">
        <f t="shared" si="1"/>
        <v>2</v>
      </c>
    </row>
    <row r="45" spans="1:21" ht="15" customHeight="1" x14ac:dyDescent="0.2">
      <c r="A45" s="87">
        <f>'2 PANEL DATA REF SAMPLES'!A50</f>
        <v>35</v>
      </c>
      <c r="B45" s="88" t="str">
        <f>IF('2 PANEL DATA REF SAMPLES'!B50="","",'2 PANEL DATA REF SAMPLES'!B50)</f>
        <v/>
      </c>
      <c r="C45" s="120" t="str">
        <f>IF('2 PANEL DATA REF SAMPLES'!C50="","",'2 PANEL DATA REF SAMPLES'!C50)</f>
        <v/>
      </c>
      <c r="D45" s="87" t="str">
        <f>IF('2 PANEL DATA REF SAMPLES'!D50="","",'2 PANEL DATA REF SAMPLES'!D50)</f>
        <v/>
      </c>
      <c r="E45" s="58" t="str">
        <f>IF('2 PANEL DATA REF SAMPLES'!U50="","",'2 PANEL DATA REF SAMPLES'!U50)</f>
        <v/>
      </c>
      <c r="F45" s="89" t="str">
        <f>IF('2 PANEL DATA REF SAMPLES'!Z50="","",'2 PANEL DATA REF SAMPLES'!Z50)</f>
        <v/>
      </c>
      <c r="G45" s="121" t="str">
        <f>IF('2 PANEL DATA REF SAMPLES'!X50="","",'2 PANEL DATA REF SAMPLES'!X50)</f>
        <v/>
      </c>
      <c r="H45" s="67"/>
      <c r="I45" s="67"/>
      <c r="J45" s="45"/>
      <c r="K45" s="45"/>
      <c r="L45" s="45"/>
      <c r="M45" s="45"/>
      <c r="N45" s="45"/>
      <c r="O45" s="45"/>
      <c r="P45" s="45"/>
      <c r="Q45" s="45"/>
      <c r="R45" s="45"/>
      <c r="S45" s="45"/>
      <c r="T45" s="58">
        <f>T34</f>
        <v>1</v>
      </c>
      <c r="U45" s="59">
        <f t="shared" si="1"/>
        <v>2</v>
      </c>
    </row>
    <row r="46" spans="1:21" ht="15" customHeight="1" x14ac:dyDescent="0.2">
      <c r="A46" s="87">
        <f>'2 PANEL DATA REF SAMPLES'!A51</f>
        <v>36</v>
      </c>
      <c r="B46" s="88" t="str">
        <f>IF('2 PANEL DATA REF SAMPLES'!B51="","",'2 PANEL DATA REF SAMPLES'!B51)</f>
        <v/>
      </c>
      <c r="C46" s="120" t="str">
        <f>IF('2 PANEL DATA REF SAMPLES'!C51="","",'2 PANEL DATA REF SAMPLES'!C51)</f>
        <v/>
      </c>
      <c r="D46" s="87" t="str">
        <f>IF('2 PANEL DATA REF SAMPLES'!D51="","",'2 PANEL DATA REF SAMPLES'!D51)</f>
        <v/>
      </c>
      <c r="E46" s="58" t="str">
        <f>IF('2 PANEL DATA REF SAMPLES'!U51="","",'2 PANEL DATA REF SAMPLES'!U51)</f>
        <v/>
      </c>
      <c r="F46" s="89" t="str">
        <f>IF('2 PANEL DATA REF SAMPLES'!Z51="","",'2 PANEL DATA REF SAMPLES'!Z51)</f>
        <v/>
      </c>
      <c r="G46" s="121" t="str">
        <f>IF('2 PANEL DATA REF SAMPLES'!X51="","",'2 PANEL DATA REF SAMPLES'!X51)</f>
        <v/>
      </c>
      <c r="H46" s="67"/>
      <c r="I46" s="67"/>
      <c r="J46" s="45"/>
      <c r="K46" s="45"/>
      <c r="L46" s="45"/>
      <c r="M46" s="45"/>
      <c r="N46" s="45"/>
      <c r="O46" s="45"/>
      <c r="P46" s="45"/>
      <c r="Q46" s="45"/>
      <c r="R46" s="45"/>
      <c r="S46" s="45"/>
      <c r="T46" s="58">
        <f t="shared" ref="T46" si="2">T36</f>
        <v>1</v>
      </c>
      <c r="U46" s="59">
        <f t="shared" si="1"/>
        <v>2</v>
      </c>
    </row>
    <row r="47" spans="1:21" x14ac:dyDescent="0.2">
      <c r="A47" s="87">
        <f>'2 PANEL DATA REF SAMPLES'!A52</f>
        <v>37</v>
      </c>
      <c r="B47" s="88" t="str">
        <f>IF('2 PANEL DATA REF SAMPLES'!B52="","",'2 PANEL DATA REF SAMPLES'!B52)</f>
        <v/>
      </c>
      <c r="C47" s="120" t="str">
        <f>IF('2 PANEL DATA REF SAMPLES'!C52="","",'2 PANEL DATA REF SAMPLES'!C52)</f>
        <v/>
      </c>
      <c r="D47" s="87" t="str">
        <f>IF('2 PANEL DATA REF SAMPLES'!D52="","",'2 PANEL DATA REF SAMPLES'!D52)</f>
        <v/>
      </c>
      <c r="E47" s="58" t="str">
        <f>IF('2 PANEL DATA REF SAMPLES'!U52="","",'2 PANEL DATA REF SAMPLES'!U52)</f>
        <v/>
      </c>
      <c r="F47" s="89" t="str">
        <f>IF('2 PANEL DATA REF SAMPLES'!Z52="","",'2 PANEL DATA REF SAMPLES'!Z52)</f>
        <v/>
      </c>
      <c r="G47" s="121" t="str">
        <f>IF('2 PANEL DATA REF SAMPLES'!X52="","",'2 PANEL DATA REF SAMPLES'!X52)</f>
        <v/>
      </c>
      <c r="H47" s="67"/>
      <c r="I47" s="67"/>
      <c r="T47" s="58">
        <f t="shared" ref="T47" si="3">T36</f>
        <v>1</v>
      </c>
      <c r="U47" s="59">
        <f t="shared" si="1"/>
        <v>2</v>
      </c>
    </row>
    <row r="48" spans="1:21" x14ac:dyDescent="0.2">
      <c r="A48" s="87">
        <f>'2 PANEL DATA REF SAMPLES'!A53</f>
        <v>38</v>
      </c>
      <c r="B48" s="88" t="str">
        <f>IF('2 PANEL DATA REF SAMPLES'!B53="","",'2 PANEL DATA REF SAMPLES'!B53)</f>
        <v/>
      </c>
      <c r="C48" s="120" t="str">
        <f>IF('2 PANEL DATA REF SAMPLES'!C53="","",'2 PANEL DATA REF SAMPLES'!C53)</f>
        <v/>
      </c>
      <c r="D48" s="87" t="str">
        <f>IF('2 PANEL DATA REF SAMPLES'!D53="","",'2 PANEL DATA REF SAMPLES'!D53)</f>
        <v/>
      </c>
      <c r="E48" s="58" t="str">
        <f>IF('2 PANEL DATA REF SAMPLES'!U53="","",'2 PANEL DATA REF SAMPLES'!U53)</f>
        <v/>
      </c>
      <c r="F48" s="89" t="str">
        <f>IF('2 PANEL DATA REF SAMPLES'!Z53="","",'2 PANEL DATA REF SAMPLES'!Z53)</f>
        <v/>
      </c>
      <c r="G48" s="121" t="str">
        <f>IF('2 PANEL DATA REF SAMPLES'!X53="","",'2 PANEL DATA REF SAMPLES'!X53)</f>
        <v/>
      </c>
      <c r="H48" s="67"/>
      <c r="I48" s="67"/>
      <c r="T48" s="58">
        <f t="shared" ref="T48" si="4">T38</f>
        <v>1</v>
      </c>
      <c r="U48" s="59">
        <f t="shared" si="1"/>
        <v>2</v>
      </c>
    </row>
    <row r="49" spans="1:21" x14ac:dyDescent="0.2">
      <c r="A49" s="87">
        <f>'2 PANEL DATA REF SAMPLES'!A54</f>
        <v>39</v>
      </c>
      <c r="B49" s="88" t="str">
        <f>IF('2 PANEL DATA REF SAMPLES'!B54="","",'2 PANEL DATA REF SAMPLES'!B54)</f>
        <v/>
      </c>
      <c r="C49" s="120" t="str">
        <f>IF('2 PANEL DATA REF SAMPLES'!C54="","",'2 PANEL DATA REF SAMPLES'!C54)</f>
        <v/>
      </c>
      <c r="D49" s="87" t="str">
        <f>IF('2 PANEL DATA REF SAMPLES'!D54="","",'2 PANEL DATA REF SAMPLES'!D54)</f>
        <v/>
      </c>
      <c r="E49" s="58" t="str">
        <f>IF('2 PANEL DATA REF SAMPLES'!U54="","",'2 PANEL DATA REF SAMPLES'!U54)</f>
        <v/>
      </c>
      <c r="F49" s="89" t="str">
        <f>IF('2 PANEL DATA REF SAMPLES'!Z54="","",'2 PANEL DATA REF SAMPLES'!Z54)</f>
        <v/>
      </c>
      <c r="G49" s="121" t="str">
        <f>IF('2 PANEL DATA REF SAMPLES'!X54="","",'2 PANEL DATA REF SAMPLES'!X54)</f>
        <v/>
      </c>
      <c r="H49" s="67"/>
      <c r="I49" s="67"/>
      <c r="T49" s="58">
        <f t="shared" ref="T49" si="5">T38</f>
        <v>1</v>
      </c>
      <c r="U49" s="59">
        <f t="shared" si="1"/>
        <v>2</v>
      </c>
    </row>
    <row r="50" spans="1:21" x14ac:dyDescent="0.2">
      <c r="A50" s="87">
        <f>'2 PANEL DATA REF SAMPLES'!A55</f>
        <v>40</v>
      </c>
      <c r="B50" s="88" t="str">
        <f>IF('2 PANEL DATA REF SAMPLES'!B55="","",'2 PANEL DATA REF SAMPLES'!B55)</f>
        <v/>
      </c>
      <c r="C50" s="120" t="str">
        <f>IF('2 PANEL DATA REF SAMPLES'!C55="","",'2 PANEL DATA REF SAMPLES'!C55)</f>
        <v/>
      </c>
      <c r="D50" s="87" t="str">
        <f>IF('2 PANEL DATA REF SAMPLES'!D55="","",'2 PANEL DATA REF SAMPLES'!D55)</f>
        <v/>
      </c>
      <c r="E50" s="58" t="str">
        <f>IF('2 PANEL DATA REF SAMPLES'!U55="","",'2 PANEL DATA REF SAMPLES'!U55)</f>
        <v/>
      </c>
      <c r="F50" s="89" t="str">
        <f>IF('2 PANEL DATA REF SAMPLES'!Z55="","",'2 PANEL DATA REF SAMPLES'!Z55)</f>
        <v/>
      </c>
      <c r="G50" s="121" t="str">
        <f>IF('2 PANEL DATA REF SAMPLES'!X55="","",'2 PANEL DATA REF SAMPLES'!X55)</f>
        <v/>
      </c>
      <c r="H50" s="67"/>
      <c r="I50" s="67"/>
      <c r="T50" s="58">
        <f t="shared" ref="T50" si="6">T40</f>
        <v>1</v>
      </c>
      <c r="U50" s="59">
        <f t="shared" si="1"/>
        <v>2</v>
      </c>
    </row>
    <row r="51" spans="1:21" x14ac:dyDescent="0.2">
      <c r="A51" s="87">
        <f>'2 PANEL DATA REF SAMPLES'!A56</f>
        <v>41</v>
      </c>
      <c r="B51" s="88" t="str">
        <f>IF('2 PANEL DATA REF SAMPLES'!B56="","",'2 PANEL DATA REF SAMPLES'!B56)</f>
        <v/>
      </c>
      <c r="C51" s="120" t="str">
        <f>IF('2 PANEL DATA REF SAMPLES'!C56="","",'2 PANEL DATA REF SAMPLES'!C56)</f>
        <v/>
      </c>
      <c r="D51" s="87" t="str">
        <f>IF('2 PANEL DATA REF SAMPLES'!D56="","",'2 PANEL DATA REF SAMPLES'!D56)</f>
        <v/>
      </c>
      <c r="E51" s="58" t="str">
        <f>IF('2 PANEL DATA REF SAMPLES'!U56="","",'2 PANEL DATA REF SAMPLES'!U56)</f>
        <v/>
      </c>
      <c r="F51" s="89" t="str">
        <f>IF('2 PANEL DATA REF SAMPLES'!Z56="","",'2 PANEL DATA REF SAMPLES'!Z56)</f>
        <v/>
      </c>
      <c r="G51" s="121" t="str">
        <f>IF('2 PANEL DATA REF SAMPLES'!X56="","",'2 PANEL DATA REF SAMPLES'!X56)</f>
        <v/>
      </c>
      <c r="H51" s="67"/>
      <c r="I51" s="67"/>
      <c r="T51" s="58">
        <f t="shared" ref="T51" si="7">T40</f>
        <v>1</v>
      </c>
      <c r="U51" s="59">
        <f t="shared" si="1"/>
        <v>2</v>
      </c>
    </row>
    <row r="52" spans="1:21" x14ac:dyDescent="0.2">
      <c r="A52" s="87">
        <f>'2 PANEL DATA REF SAMPLES'!A57</f>
        <v>42</v>
      </c>
      <c r="B52" s="88" t="str">
        <f>IF('2 PANEL DATA REF SAMPLES'!B57="","",'2 PANEL DATA REF SAMPLES'!B57)</f>
        <v/>
      </c>
      <c r="C52" s="120" t="str">
        <f>IF('2 PANEL DATA REF SAMPLES'!C57="","",'2 PANEL DATA REF SAMPLES'!C57)</f>
        <v/>
      </c>
      <c r="D52" s="87" t="str">
        <f>IF('2 PANEL DATA REF SAMPLES'!D57="","",'2 PANEL DATA REF SAMPLES'!D57)</f>
        <v/>
      </c>
      <c r="E52" s="58" t="str">
        <f>IF('2 PANEL DATA REF SAMPLES'!U57="","",'2 PANEL DATA REF SAMPLES'!U57)</f>
        <v/>
      </c>
      <c r="F52" s="89" t="str">
        <f>IF('2 PANEL DATA REF SAMPLES'!Z57="","",'2 PANEL DATA REF SAMPLES'!Z57)</f>
        <v/>
      </c>
      <c r="G52" s="121" t="str">
        <f>IF('2 PANEL DATA REF SAMPLES'!X57="","",'2 PANEL DATA REF SAMPLES'!X57)</f>
        <v/>
      </c>
      <c r="H52" s="67"/>
      <c r="I52" s="67"/>
      <c r="T52" s="58">
        <f t="shared" ref="T52" si="8">T42</f>
        <v>1</v>
      </c>
      <c r="U52" s="59">
        <f t="shared" si="1"/>
        <v>2</v>
      </c>
    </row>
  </sheetData>
  <sheetProtection algorithmName="SHA-512" hashValue="fcDaLMn3H6DGGELuctf5i9rqL5fdBEStuarFIaWfdFUkip3PoTmTDRqaXXDktatF6lF+cxQtcwHMsqZg83oCug==" saltValue="82BEptlVkSnuEaCBKcrggQ==" spinCount="100000" sheet="1" formatCells="0" formatColumns="0" formatRows="0"/>
  <mergeCells count="6">
    <mergeCell ref="A6:B6"/>
    <mergeCell ref="K8:N8"/>
    <mergeCell ref="O8:P8"/>
    <mergeCell ref="C6:E6"/>
    <mergeCell ref="J6:K6"/>
    <mergeCell ref="L6:N6"/>
  </mergeCells>
  <pageMargins left="0.75" right="0.75" top="1" bottom="1" header="0.51180555555555551" footer="0.51180555555555551"/>
  <pageSetup scale="72" firstPageNumber="0" orientation="portrait" horizontalDpi="300" verticalDpi="300" r:id="rId1"/>
  <headerFooter alignWithMargins="0"/>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53"/>
  <sheetViews>
    <sheetView showGridLines="0" zoomScale="80" zoomScaleNormal="80" zoomScaleSheetLayoutView="75" workbookViewId="0">
      <selection sqref="A1:XFD51"/>
    </sheetView>
  </sheetViews>
  <sheetFormatPr defaultColWidth="9.140625" defaultRowHeight="12.75" x14ac:dyDescent="0.2"/>
  <cols>
    <col min="1" max="1" width="11" style="32" customWidth="1"/>
    <col min="2" max="2" width="18.140625" style="32" customWidth="1"/>
    <col min="3" max="4" width="20" style="32" customWidth="1"/>
    <col min="5" max="7" width="11.42578125" style="32" customWidth="1"/>
    <col min="8" max="8" width="12.42578125" style="32" customWidth="1"/>
    <col min="9" max="9" width="12.140625" style="32" customWidth="1"/>
    <col min="10" max="10" width="11.85546875" style="32" customWidth="1"/>
    <col min="11" max="11" width="11.7109375" style="32" customWidth="1"/>
    <col min="12" max="12" width="15.28515625" style="41" customWidth="1"/>
    <col min="13" max="13" width="15.7109375" style="41" customWidth="1"/>
    <col min="14" max="14" width="14.42578125" style="41" customWidth="1"/>
    <col min="15" max="15" width="8.7109375" style="41" customWidth="1"/>
    <col min="16" max="16" width="12.140625" style="41" customWidth="1"/>
    <col min="17" max="17" width="12.85546875" style="41" customWidth="1"/>
    <col min="18" max="18" width="13.7109375" style="41" customWidth="1"/>
    <col min="19" max="19" width="12.140625" style="41" customWidth="1"/>
    <col min="20" max="20" width="10" style="41" customWidth="1"/>
    <col min="21" max="21" width="11.7109375" style="41" customWidth="1"/>
    <col min="22" max="22" width="11.140625" style="32" customWidth="1"/>
    <col min="23" max="23" width="12.28515625" style="32" customWidth="1"/>
    <col min="24" max="24" width="8.7109375" style="32" customWidth="1"/>
    <col min="25" max="16384" width="9.140625" style="32"/>
  </cols>
  <sheetData>
    <row r="1" spans="1:24" ht="15" x14ac:dyDescent="0.2">
      <c r="A1" s="74" t="str">
        <f>'2 PANEL DATA REF SAMPLES'!A1</f>
        <v>QUALITY CONTROL OF THE PANEL (COI/T.20/Doc.Nº17)</v>
      </c>
      <c r="J1" s="75" t="str">
        <f>A1</f>
        <v>QUALITY CONTROL OF THE PANEL (COI/T.20/Doc.Nº17)</v>
      </c>
    </row>
    <row r="2" spans="1:24" ht="15" x14ac:dyDescent="0.2">
      <c r="A2" s="2" t="s">
        <v>64</v>
      </c>
      <c r="B2" s="30"/>
      <c r="C2" s="30"/>
      <c r="D2" s="30"/>
      <c r="E2" s="30"/>
      <c r="F2" s="30"/>
      <c r="G2" s="30"/>
      <c r="H2" s="30"/>
      <c r="I2" s="31"/>
      <c r="J2" s="71" t="str">
        <f>A2</f>
        <v xml:space="preserve">Z-SCORE OF THE PANEL CALCULATED BY USING ANALYSIS OF REFERENCE SAMPLES </v>
      </c>
      <c r="K2" s="31"/>
      <c r="L2" s="30"/>
      <c r="M2" s="30"/>
      <c r="N2" s="30"/>
      <c r="O2" s="30"/>
      <c r="P2" s="30"/>
      <c r="Q2" s="30"/>
      <c r="R2" s="30"/>
      <c r="S2" s="30"/>
      <c r="T2" s="30"/>
      <c r="U2" s="30"/>
      <c r="V2" s="30"/>
      <c r="W2" s="30"/>
      <c r="X2" s="30"/>
    </row>
    <row r="3" spans="1:24" ht="20.25" x14ac:dyDescent="0.3">
      <c r="A3" s="60" t="s">
        <v>57</v>
      </c>
      <c r="B3" s="33"/>
      <c r="C3" s="33"/>
      <c r="D3" s="33"/>
      <c r="E3" s="34"/>
      <c r="F3" s="34"/>
      <c r="G3" s="34"/>
      <c r="H3" s="30"/>
      <c r="I3" s="31"/>
      <c r="J3" s="75" t="str">
        <f>A3</f>
        <v>CHARTS OF Z-SCORE</v>
      </c>
      <c r="K3" s="31"/>
      <c r="L3" s="30"/>
      <c r="M3" s="30"/>
      <c r="N3" s="30"/>
      <c r="O3" s="30"/>
      <c r="P3" s="30"/>
      <c r="Q3" s="30"/>
      <c r="R3" s="30"/>
      <c r="S3" s="30"/>
      <c r="T3" s="30"/>
      <c r="U3" s="30"/>
      <c r="V3" s="30"/>
      <c r="W3" s="30"/>
      <c r="X3" s="30"/>
    </row>
    <row r="4" spans="1:24" ht="21" thickBot="1" x14ac:dyDescent="0.35">
      <c r="A4" s="60"/>
      <c r="B4" s="33"/>
      <c r="C4" s="33"/>
      <c r="D4" s="33"/>
      <c r="E4" s="34"/>
      <c r="F4" s="34"/>
      <c r="G4" s="34"/>
      <c r="H4" s="30"/>
      <c r="I4" s="31"/>
      <c r="J4" s="31"/>
      <c r="K4" s="31"/>
      <c r="L4" s="30"/>
      <c r="M4" s="30"/>
      <c r="N4" s="30"/>
      <c r="O4" s="30"/>
      <c r="P4" s="30"/>
      <c r="Q4" s="30"/>
      <c r="R4" s="30"/>
      <c r="S4" s="30"/>
      <c r="T4" s="30"/>
      <c r="U4" s="30"/>
      <c r="V4" s="30"/>
      <c r="W4" s="30"/>
      <c r="X4" s="30"/>
    </row>
    <row r="5" spans="1:24" ht="32.25" customHeight="1" thickTop="1" thickBot="1" x14ac:dyDescent="0.25">
      <c r="A5" s="244" t="str">
        <f>'2 PANEL DATA REF SAMPLES'!A8:B8</f>
        <v>PANEL'S NAME</v>
      </c>
      <c r="B5" s="276"/>
      <c r="C5" s="303" t="str">
        <f>'2 PANEL DATA REF SAMPLES'!C8:F8</f>
        <v>XXXX</v>
      </c>
      <c r="D5" s="304"/>
      <c r="E5" s="305"/>
      <c r="F5" s="61"/>
      <c r="G5" s="61"/>
      <c r="H5" s="61"/>
      <c r="I5" s="61"/>
      <c r="J5" s="244" t="str">
        <f>A5</f>
        <v>PANEL'S NAME</v>
      </c>
      <c r="K5" s="276"/>
      <c r="L5" s="303" t="str">
        <f>C5</f>
        <v>XXXX</v>
      </c>
      <c r="M5" s="304"/>
      <c r="N5" s="305"/>
      <c r="S5" s="30"/>
      <c r="T5" s="30"/>
      <c r="U5" s="30"/>
      <c r="V5" s="30"/>
      <c r="W5" s="30"/>
      <c r="X5" s="30"/>
    </row>
    <row r="6" spans="1:24" ht="12" customHeight="1" thickTop="1" thickBot="1" x14ac:dyDescent="0.25">
      <c r="A6" s="19"/>
      <c r="B6" s="78"/>
      <c r="C6" s="79"/>
      <c r="D6" s="78"/>
      <c r="E6" s="77"/>
      <c r="F6" s="61"/>
      <c r="G6" s="61"/>
      <c r="H6" s="61"/>
      <c r="I6" s="61"/>
      <c r="J6" s="46"/>
      <c r="K6" s="23"/>
      <c r="L6" s="78"/>
      <c r="M6" s="78"/>
      <c r="N6" s="78"/>
      <c r="O6" s="78"/>
      <c r="P6" s="66"/>
      <c r="Q6" s="66"/>
      <c r="R6" s="78"/>
      <c r="S6" s="30"/>
      <c r="T6" s="30"/>
      <c r="U6" s="30"/>
      <c r="V6" s="30"/>
      <c r="W6" s="30"/>
      <c r="X6" s="30"/>
    </row>
    <row r="7" spans="1:24" ht="16.5" thickTop="1" thickBot="1" x14ac:dyDescent="0.25">
      <c r="A7" s="2" t="s">
        <v>68</v>
      </c>
      <c r="B7" s="35"/>
      <c r="C7" s="30"/>
      <c r="D7" s="30"/>
      <c r="E7" s="34"/>
      <c r="F7" s="34"/>
      <c r="G7" s="34"/>
      <c r="H7" s="30"/>
      <c r="I7" s="31"/>
      <c r="J7" s="31"/>
      <c r="K7" s="332" t="s">
        <v>46</v>
      </c>
      <c r="L7" s="277"/>
      <c r="M7" s="333"/>
      <c r="N7" s="334" t="s">
        <v>106</v>
      </c>
      <c r="O7" s="335"/>
      <c r="P7" s="335"/>
      <c r="Q7" s="335"/>
      <c r="R7" s="336"/>
      <c r="S7" s="30"/>
      <c r="T7" s="30"/>
      <c r="U7" s="30"/>
      <c r="V7" s="30"/>
      <c r="W7" s="30"/>
      <c r="X7" s="30"/>
    </row>
    <row r="8" spans="1:24" s="37" customFormat="1" ht="11.25" customHeight="1" thickTop="1" x14ac:dyDescent="0.2">
      <c r="A8" s="30"/>
      <c r="B8" s="30"/>
      <c r="C8" s="30"/>
      <c r="D8" s="30"/>
      <c r="E8" s="30"/>
      <c r="F8" s="30"/>
      <c r="G8" s="30"/>
      <c r="H8" s="36"/>
      <c r="I8" s="36"/>
      <c r="J8" s="36"/>
      <c r="K8" s="36"/>
      <c r="L8" s="36"/>
      <c r="M8" s="36"/>
      <c r="N8" s="36"/>
      <c r="O8" s="36"/>
      <c r="P8" s="36"/>
      <c r="Q8" s="36"/>
      <c r="R8" s="36"/>
      <c r="S8" s="36"/>
      <c r="T8" s="36"/>
      <c r="U8" s="36"/>
      <c r="V8" s="36"/>
      <c r="W8" s="36"/>
      <c r="X8" s="36"/>
    </row>
    <row r="9" spans="1:24" s="37" customFormat="1" ht="42" customHeight="1" x14ac:dyDescent="0.2">
      <c r="A9" s="55" t="s">
        <v>5</v>
      </c>
      <c r="B9" s="56" t="s">
        <v>6</v>
      </c>
      <c r="C9" s="56" t="s">
        <v>7</v>
      </c>
      <c r="D9" s="55" t="s">
        <v>8</v>
      </c>
      <c r="E9" s="64" t="s">
        <v>58</v>
      </c>
      <c r="F9" s="56" t="s">
        <v>59</v>
      </c>
      <c r="G9" s="56" t="s">
        <v>60</v>
      </c>
      <c r="H9" s="69" t="s">
        <v>12</v>
      </c>
      <c r="I9" s="68" t="s">
        <v>13</v>
      </c>
      <c r="J9" s="36"/>
      <c r="K9" s="36"/>
      <c r="L9" s="36"/>
      <c r="M9" s="36"/>
      <c r="N9" s="36"/>
      <c r="O9" s="36"/>
      <c r="P9" s="36"/>
      <c r="Q9" s="36"/>
      <c r="R9" s="36"/>
      <c r="S9" s="36"/>
      <c r="T9" s="70" t="s">
        <v>29</v>
      </c>
      <c r="U9" s="70" t="s">
        <v>30</v>
      </c>
      <c r="V9" s="70" t="s">
        <v>31</v>
      </c>
      <c r="W9" s="70" t="s">
        <v>32</v>
      </c>
      <c r="X9" s="70" t="s">
        <v>33</v>
      </c>
    </row>
    <row r="10" spans="1:24" s="37" customFormat="1" ht="15" customHeight="1" x14ac:dyDescent="0.2">
      <c r="A10" s="87">
        <v>1</v>
      </c>
      <c r="B10" s="88">
        <f>IF('2 PANEL DATA REF SAMPLES'!C16="","",'2 PANEL DATA REF SAMPLES'!B16)</f>
        <v>43640</v>
      </c>
      <c r="C10" s="120" t="str">
        <f>IF('2 PANEL DATA REF SAMPLES'!C16="","",'2 PANEL DATA REF SAMPLES'!C16)</f>
        <v>SE-913=SE-915</v>
      </c>
      <c r="D10" s="87" t="str">
        <f>IF('2 PANEL DATA REF SAMPLES'!D16="","",'2 PANEL DATA REF SAMPLES'!D16)</f>
        <v>EVOO</v>
      </c>
      <c r="E10" s="58">
        <f>IF('2 PANEL DATA REF SAMPLES'!T16="","",'2 PANEL DATA REF SAMPLES'!T16)</f>
        <v>0.42857142857142833</v>
      </c>
      <c r="F10" s="89" t="str">
        <f>IF('2 PANEL DATA REF SAMPLES'!Y16="","",'2 PANEL DATA REF SAMPLES'!Y16)</f>
        <v/>
      </c>
      <c r="G10" s="121" t="str">
        <f>IF('2 PANEL DATA REF SAMPLES'!X16="","",'2 PANEL DATA REF SAMPLES'!X16)</f>
        <v/>
      </c>
      <c r="H10" s="67"/>
      <c r="I10" s="67"/>
      <c r="J10" s="36"/>
      <c r="K10" s="36"/>
      <c r="L10" s="36"/>
      <c r="M10" s="36"/>
      <c r="N10" s="36"/>
      <c r="O10" s="36"/>
      <c r="P10" s="36"/>
      <c r="Q10" s="36"/>
      <c r="R10" s="36"/>
      <c r="S10" s="36"/>
      <c r="T10" s="58">
        <v>-3</v>
      </c>
      <c r="U10" s="59">
        <v>-2</v>
      </c>
      <c r="V10" s="58">
        <v>0</v>
      </c>
      <c r="W10" s="59">
        <v>2</v>
      </c>
      <c r="X10" s="59">
        <v>3</v>
      </c>
    </row>
    <row r="11" spans="1:24" s="37" customFormat="1" ht="15" customHeight="1" x14ac:dyDescent="0.2">
      <c r="A11" s="87">
        <v>2</v>
      </c>
      <c r="B11" s="88">
        <f>IF('2 PANEL DATA REF SAMPLES'!C17="","",'2 PANEL DATA REF SAMPLES'!B17)</f>
        <v>43666</v>
      </c>
      <c r="C11" s="120" t="str">
        <f>IF('2 PANEL DATA REF SAMPLES'!C17="","",'2 PANEL DATA REF SAMPLES'!C17)</f>
        <v>SE-913=SE-915</v>
      </c>
      <c r="D11" s="87" t="str">
        <f>IF('2 PANEL DATA REF SAMPLES'!D17="","",'2 PANEL DATA REF SAMPLES'!D17)</f>
        <v>EVOO</v>
      </c>
      <c r="E11" s="58">
        <f>IF('2 PANEL DATA REF SAMPLES'!T17="","",'2 PANEL DATA REF SAMPLES'!T17)</f>
        <v>0.42857142857142833</v>
      </c>
      <c r="F11" s="89" t="str">
        <f>IF('2 PANEL DATA REF SAMPLES'!Y17="","",'2 PANEL DATA REF SAMPLES'!Y17)</f>
        <v/>
      </c>
      <c r="G11" s="121" t="str">
        <f>IF('2 PANEL DATA REF SAMPLES'!X17="","",'2 PANEL DATA REF SAMPLES'!X17)</f>
        <v/>
      </c>
      <c r="H11" s="67"/>
      <c r="I11" s="67"/>
      <c r="J11" s="36"/>
      <c r="K11" s="36"/>
      <c r="L11" s="36"/>
      <c r="M11" s="36"/>
      <c r="N11" s="36"/>
      <c r="O11" s="36"/>
      <c r="P11" s="36"/>
      <c r="Q11" s="36"/>
      <c r="R11" s="36"/>
      <c r="S11" s="36"/>
      <c r="T11" s="58">
        <f>T10</f>
        <v>-3</v>
      </c>
      <c r="U11" s="59">
        <f>U10</f>
        <v>-2</v>
      </c>
      <c r="V11" s="58">
        <f>V10</f>
        <v>0</v>
      </c>
      <c r="W11" s="59">
        <f>W10</f>
        <v>2</v>
      </c>
      <c r="X11" s="59">
        <f>X10</f>
        <v>3</v>
      </c>
    </row>
    <row r="12" spans="1:24" s="37" customFormat="1" ht="15" customHeight="1" x14ac:dyDescent="0.2">
      <c r="A12" s="87">
        <v>3</v>
      </c>
      <c r="B12" s="88" t="str">
        <f>IF('2 PANEL DATA REF SAMPLES'!C18="","",'2 PANEL DATA REF SAMPLES'!B18)</f>
        <v>20/3/20</v>
      </c>
      <c r="C12" s="120" t="str">
        <f>IF('2 PANEL DATA REF SAMPLES'!C18="","",'2 PANEL DATA REF SAMPLES'!C18)</f>
        <v>SE-714=SE-715</v>
      </c>
      <c r="D12" s="87" t="str">
        <f>IF('2 PANEL DATA REF SAMPLES'!D18="","",'2 PANEL DATA REF SAMPLES'!D18)</f>
        <v>VOO</v>
      </c>
      <c r="E12" s="58">
        <f>IF('2 PANEL DATA REF SAMPLES'!T18="","",'2 PANEL DATA REF SAMPLES'!T18)</f>
        <v>-0.42857142857142899</v>
      </c>
      <c r="F12" s="89">
        <f>IF('2 PANEL DATA REF SAMPLES'!Y18="","",'2 PANEL DATA REF SAMPLES'!Y18)</f>
        <v>0.42857142857142899</v>
      </c>
      <c r="G12" s="121" t="str">
        <f>IF('2 PANEL DATA REF SAMPLES'!X18="","",'2 PANEL DATA REF SAMPLES'!X18)</f>
        <v>MUDDY</v>
      </c>
      <c r="H12" s="67"/>
      <c r="I12" s="67"/>
      <c r="J12" s="36"/>
      <c r="K12" s="36"/>
      <c r="L12" s="36"/>
      <c r="M12" s="36"/>
      <c r="N12" s="36"/>
      <c r="O12" s="36"/>
      <c r="P12" s="36"/>
      <c r="Q12" s="36"/>
      <c r="R12" s="36"/>
      <c r="S12" s="36"/>
      <c r="T12" s="58">
        <f>T10</f>
        <v>-3</v>
      </c>
      <c r="U12" s="59">
        <f>U10</f>
        <v>-2</v>
      </c>
      <c r="V12" s="58">
        <f>V10</f>
        <v>0</v>
      </c>
      <c r="W12" s="59">
        <f>W10</f>
        <v>2</v>
      </c>
      <c r="X12" s="59">
        <f>X10</f>
        <v>3</v>
      </c>
    </row>
    <row r="13" spans="1:24" s="37" customFormat="1" ht="15" customHeight="1" x14ac:dyDescent="0.2">
      <c r="A13" s="87">
        <v>4</v>
      </c>
      <c r="B13" s="88" t="str">
        <f>IF('2 PANEL DATA REF SAMPLES'!C19="","",'2 PANEL DATA REF SAMPLES'!B19)</f>
        <v/>
      </c>
      <c r="C13" s="120" t="str">
        <f>IF('2 PANEL DATA REF SAMPLES'!C19="","",'2 PANEL DATA REF SAMPLES'!C19)</f>
        <v/>
      </c>
      <c r="D13" s="87" t="str">
        <f>IF('2 PANEL DATA REF SAMPLES'!D19="","",'2 PANEL DATA REF SAMPLES'!D19)</f>
        <v/>
      </c>
      <c r="E13" s="58" t="str">
        <f>IF('2 PANEL DATA REF SAMPLES'!T19="","",'2 PANEL DATA REF SAMPLES'!T19)</f>
        <v/>
      </c>
      <c r="F13" s="89" t="str">
        <f>IF('2 PANEL DATA REF SAMPLES'!Y19="","",'2 PANEL DATA REF SAMPLES'!Y19)</f>
        <v/>
      </c>
      <c r="G13" s="121" t="str">
        <f>IF('2 PANEL DATA REF SAMPLES'!X19="","",'2 PANEL DATA REF SAMPLES'!X19)</f>
        <v/>
      </c>
      <c r="H13" s="67"/>
      <c r="I13" s="67"/>
      <c r="J13" s="36"/>
      <c r="K13" s="36"/>
      <c r="L13" s="36"/>
      <c r="M13" s="36"/>
      <c r="N13" s="36"/>
      <c r="O13" s="36"/>
      <c r="P13" s="36"/>
      <c r="Q13" s="36"/>
      <c r="R13" s="36"/>
      <c r="S13" s="36"/>
      <c r="T13" s="58">
        <f>T10</f>
        <v>-3</v>
      </c>
      <c r="U13" s="59">
        <f>U10</f>
        <v>-2</v>
      </c>
      <c r="V13" s="58">
        <f>V10</f>
        <v>0</v>
      </c>
      <c r="W13" s="59">
        <f>W10</f>
        <v>2</v>
      </c>
      <c r="X13" s="59">
        <f>X10</f>
        <v>3</v>
      </c>
    </row>
    <row r="14" spans="1:24" s="37" customFormat="1" ht="15" customHeight="1" x14ac:dyDescent="0.2">
      <c r="A14" s="87">
        <v>5</v>
      </c>
      <c r="B14" s="88" t="str">
        <f>IF('2 PANEL DATA REF SAMPLES'!C20="","",'2 PANEL DATA REF SAMPLES'!B20)</f>
        <v/>
      </c>
      <c r="C14" s="120" t="str">
        <f>IF('2 PANEL DATA REF SAMPLES'!C20="","",'2 PANEL DATA REF SAMPLES'!C20)</f>
        <v/>
      </c>
      <c r="D14" s="87" t="str">
        <f>IF('2 PANEL DATA REF SAMPLES'!D20="","",'2 PANEL DATA REF SAMPLES'!D20)</f>
        <v/>
      </c>
      <c r="E14" s="58" t="str">
        <f>IF('2 PANEL DATA REF SAMPLES'!T20="","",'2 PANEL DATA REF SAMPLES'!T20)</f>
        <v/>
      </c>
      <c r="F14" s="89" t="str">
        <f>IF('2 PANEL DATA REF SAMPLES'!Y20="","",'2 PANEL DATA REF SAMPLES'!Y20)</f>
        <v/>
      </c>
      <c r="G14" s="121" t="str">
        <f>IF('2 PANEL DATA REF SAMPLES'!X20="","",'2 PANEL DATA REF SAMPLES'!X20)</f>
        <v/>
      </c>
      <c r="H14" s="67"/>
      <c r="I14" s="67"/>
      <c r="J14" s="36"/>
      <c r="K14" s="36"/>
      <c r="L14" s="36"/>
      <c r="M14" s="36"/>
      <c r="N14" s="36"/>
      <c r="O14" s="36"/>
      <c r="P14" s="36"/>
      <c r="Q14" s="36"/>
      <c r="R14" s="36"/>
      <c r="S14" s="36"/>
      <c r="T14" s="58">
        <f>T10</f>
        <v>-3</v>
      </c>
      <c r="U14" s="59">
        <f>U10</f>
        <v>-2</v>
      </c>
      <c r="V14" s="58">
        <f>V10</f>
        <v>0</v>
      </c>
      <c r="W14" s="59">
        <f>W10</f>
        <v>2</v>
      </c>
      <c r="X14" s="59">
        <f>X10</f>
        <v>3</v>
      </c>
    </row>
    <row r="15" spans="1:24" s="37" customFormat="1" ht="15" customHeight="1" x14ac:dyDescent="0.2">
      <c r="A15" s="87">
        <v>6</v>
      </c>
      <c r="B15" s="88" t="str">
        <f>IF('2 PANEL DATA REF SAMPLES'!C21="","",'2 PANEL DATA REF SAMPLES'!B21)</f>
        <v/>
      </c>
      <c r="C15" s="120" t="str">
        <f>IF('2 PANEL DATA REF SAMPLES'!C21="","",'2 PANEL DATA REF SAMPLES'!C21)</f>
        <v/>
      </c>
      <c r="D15" s="87" t="str">
        <f>IF('2 PANEL DATA REF SAMPLES'!D21="","",'2 PANEL DATA REF SAMPLES'!D21)</f>
        <v/>
      </c>
      <c r="E15" s="58" t="str">
        <f>IF('2 PANEL DATA REF SAMPLES'!T21="","",'2 PANEL DATA REF SAMPLES'!T21)</f>
        <v/>
      </c>
      <c r="F15" s="89" t="str">
        <f>IF('2 PANEL DATA REF SAMPLES'!Y21="","",'2 PANEL DATA REF SAMPLES'!Y21)</f>
        <v/>
      </c>
      <c r="G15" s="121" t="str">
        <f>IF('2 PANEL DATA REF SAMPLES'!X21="","",'2 PANEL DATA REF SAMPLES'!X21)</f>
        <v/>
      </c>
      <c r="H15" s="67"/>
      <c r="I15" s="67"/>
      <c r="J15" s="36"/>
      <c r="K15" s="36"/>
      <c r="L15" s="36"/>
      <c r="M15" s="36"/>
      <c r="N15" s="36"/>
      <c r="O15" s="36"/>
      <c r="P15" s="36"/>
      <c r="Q15" s="36"/>
      <c r="R15" s="36"/>
      <c r="S15" s="36"/>
      <c r="T15" s="58">
        <f>T10</f>
        <v>-3</v>
      </c>
      <c r="U15" s="59">
        <f>U10</f>
        <v>-2</v>
      </c>
      <c r="V15" s="58">
        <f>V10</f>
        <v>0</v>
      </c>
      <c r="W15" s="59">
        <f>W10</f>
        <v>2</v>
      </c>
      <c r="X15" s="59">
        <f>X10</f>
        <v>3</v>
      </c>
    </row>
    <row r="16" spans="1:24" s="37" customFormat="1" ht="15" customHeight="1" x14ac:dyDescent="0.2">
      <c r="A16" s="87">
        <v>7</v>
      </c>
      <c r="B16" s="88" t="str">
        <f>IF('2 PANEL DATA REF SAMPLES'!C22="","",'2 PANEL DATA REF SAMPLES'!B22)</f>
        <v/>
      </c>
      <c r="C16" s="120" t="str">
        <f>IF('2 PANEL DATA REF SAMPLES'!C22="","",'2 PANEL DATA REF SAMPLES'!C22)</f>
        <v/>
      </c>
      <c r="D16" s="87" t="str">
        <f>IF('2 PANEL DATA REF SAMPLES'!D22="","",'2 PANEL DATA REF SAMPLES'!D22)</f>
        <v/>
      </c>
      <c r="E16" s="58" t="str">
        <f>IF('2 PANEL DATA REF SAMPLES'!T22="","",'2 PANEL DATA REF SAMPLES'!T22)</f>
        <v/>
      </c>
      <c r="F16" s="89" t="str">
        <f>IF('2 PANEL DATA REF SAMPLES'!Y22="","",'2 PANEL DATA REF SAMPLES'!Y22)</f>
        <v/>
      </c>
      <c r="G16" s="121" t="str">
        <f>IF('2 PANEL DATA REF SAMPLES'!X22="","",'2 PANEL DATA REF SAMPLES'!X22)</f>
        <v/>
      </c>
      <c r="H16" s="67"/>
      <c r="I16" s="67"/>
      <c r="J16" s="36"/>
      <c r="K16" s="36"/>
      <c r="L16" s="36"/>
      <c r="M16" s="36"/>
      <c r="N16" s="36"/>
      <c r="O16" s="36"/>
      <c r="P16" s="36"/>
      <c r="Q16" s="36"/>
      <c r="R16" s="36"/>
      <c r="S16" s="36"/>
      <c r="T16" s="58">
        <f>T10</f>
        <v>-3</v>
      </c>
      <c r="U16" s="59">
        <f>U10</f>
        <v>-2</v>
      </c>
      <c r="V16" s="58">
        <f>V10</f>
        <v>0</v>
      </c>
      <c r="W16" s="59">
        <f>W10</f>
        <v>2</v>
      </c>
      <c r="X16" s="59">
        <f>X10</f>
        <v>3</v>
      </c>
    </row>
    <row r="17" spans="1:29" s="37" customFormat="1" ht="15" customHeight="1" x14ac:dyDescent="0.2">
      <c r="A17" s="87">
        <v>8</v>
      </c>
      <c r="B17" s="88" t="str">
        <f>IF('2 PANEL DATA REF SAMPLES'!C23="","",'2 PANEL DATA REF SAMPLES'!B23)</f>
        <v/>
      </c>
      <c r="C17" s="120" t="str">
        <f>IF('2 PANEL DATA REF SAMPLES'!C23="","",'2 PANEL DATA REF SAMPLES'!C23)</f>
        <v/>
      </c>
      <c r="D17" s="87" t="str">
        <f>IF('2 PANEL DATA REF SAMPLES'!D23="","",'2 PANEL DATA REF SAMPLES'!D23)</f>
        <v/>
      </c>
      <c r="E17" s="58" t="str">
        <f>IF('2 PANEL DATA REF SAMPLES'!T23="","",'2 PANEL DATA REF SAMPLES'!T23)</f>
        <v/>
      </c>
      <c r="F17" s="89" t="str">
        <f>IF('2 PANEL DATA REF SAMPLES'!Y23="","",'2 PANEL DATA REF SAMPLES'!Y23)</f>
        <v/>
      </c>
      <c r="G17" s="121" t="str">
        <f>IF('2 PANEL DATA REF SAMPLES'!X23="","",'2 PANEL DATA REF SAMPLES'!X23)</f>
        <v/>
      </c>
      <c r="H17" s="67"/>
      <c r="I17" s="67"/>
      <c r="J17" s="36"/>
      <c r="K17" s="36"/>
      <c r="L17" s="36"/>
      <c r="M17" s="36"/>
      <c r="N17" s="36"/>
      <c r="O17" s="36"/>
      <c r="P17" s="36"/>
      <c r="Q17" s="36"/>
      <c r="R17" s="36"/>
      <c r="S17" s="36"/>
      <c r="T17" s="58">
        <f>T10</f>
        <v>-3</v>
      </c>
      <c r="U17" s="59">
        <f>U10</f>
        <v>-2</v>
      </c>
      <c r="V17" s="58">
        <f>V10</f>
        <v>0</v>
      </c>
      <c r="W17" s="59">
        <f>W10</f>
        <v>2</v>
      </c>
      <c r="X17" s="59">
        <f>X10</f>
        <v>3</v>
      </c>
    </row>
    <row r="18" spans="1:29" s="37" customFormat="1" ht="15" customHeight="1" x14ac:dyDescent="0.2">
      <c r="A18" s="87">
        <v>9</v>
      </c>
      <c r="B18" s="88" t="str">
        <f>IF('2 PANEL DATA REF SAMPLES'!C24="","",'2 PANEL DATA REF SAMPLES'!B24)</f>
        <v/>
      </c>
      <c r="C18" s="120" t="str">
        <f>IF('2 PANEL DATA REF SAMPLES'!C24="","",'2 PANEL DATA REF SAMPLES'!C24)</f>
        <v/>
      </c>
      <c r="D18" s="87" t="str">
        <f>IF('2 PANEL DATA REF SAMPLES'!D24="","",'2 PANEL DATA REF SAMPLES'!D24)</f>
        <v/>
      </c>
      <c r="E18" s="58" t="str">
        <f>IF('2 PANEL DATA REF SAMPLES'!T24="","",'2 PANEL DATA REF SAMPLES'!T24)</f>
        <v/>
      </c>
      <c r="F18" s="89" t="str">
        <f>IF('2 PANEL DATA REF SAMPLES'!Y24="","",'2 PANEL DATA REF SAMPLES'!Y24)</f>
        <v/>
      </c>
      <c r="G18" s="121" t="str">
        <f>IF('2 PANEL DATA REF SAMPLES'!X24="","",'2 PANEL DATA REF SAMPLES'!X24)</f>
        <v/>
      </c>
      <c r="H18" s="67"/>
      <c r="I18" s="67"/>
      <c r="J18" s="36"/>
      <c r="K18" s="36"/>
      <c r="L18" s="36"/>
      <c r="M18" s="36"/>
      <c r="N18" s="36"/>
      <c r="O18" s="36"/>
      <c r="P18" s="36"/>
      <c r="Q18" s="36"/>
      <c r="R18" s="36"/>
      <c r="S18" s="36"/>
      <c r="T18" s="58">
        <f>T10</f>
        <v>-3</v>
      </c>
      <c r="U18" s="59">
        <f>U10</f>
        <v>-2</v>
      </c>
      <c r="V18" s="58">
        <f>V10</f>
        <v>0</v>
      </c>
      <c r="W18" s="59">
        <f>W10</f>
        <v>2</v>
      </c>
      <c r="X18" s="59">
        <f>X10</f>
        <v>3</v>
      </c>
    </row>
    <row r="19" spans="1:29" s="37" customFormat="1" ht="15" customHeight="1" x14ac:dyDescent="0.2">
      <c r="A19" s="87">
        <v>10</v>
      </c>
      <c r="B19" s="88" t="str">
        <f>IF('2 PANEL DATA REF SAMPLES'!C25="","",'2 PANEL DATA REF SAMPLES'!B25)</f>
        <v/>
      </c>
      <c r="C19" s="120" t="str">
        <f>IF('2 PANEL DATA REF SAMPLES'!C25="","",'2 PANEL DATA REF SAMPLES'!C25)</f>
        <v/>
      </c>
      <c r="D19" s="87" t="str">
        <f>IF('2 PANEL DATA REF SAMPLES'!D25="","",'2 PANEL DATA REF SAMPLES'!D25)</f>
        <v/>
      </c>
      <c r="E19" s="58" t="str">
        <f>IF('2 PANEL DATA REF SAMPLES'!T25="","",'2 PANEL DATA REF SAMPLES'!T25)</f>
        <v/>
      </c>
      <c r="F19" s="89" t="str">
        <f>IF('2 PANEL DATA REF SAMPLES'!Y25="","",'2 PANEL DATA REF SAMPLES'!Y25)</f>
        <v/>
      </c>
      <c r="G19" s="121" t="str">
        <f>IF('2 PANEL DATA REF SAMPLES'!X25="","",'2 PANEL DATA REF SAMPLES'!X25)</f>
        <v/>
      </c>
      <c r="H19" s="67"/>
      <c r="I19" s="67"/>
      <c r="J19" s="36"/>
      <c r="K19" s="36"/>
      <c r="L19" s="36"/>
      <c r="M19" s="36"/>
      <c r="N19" s="36"/>
      <c r="O19" s="36"/>
      <c r="P19" s="36"/>
      <c r="Q19" s="36"/>
      <c r="R19" s="36"/>
      <c r="S19" s="36"/>
      <c r="T19" s="58">
        <f>T10</f>
        <v>-3</v>
      </c>
      <c r="U19" s="59">
        <f>U10</f>
        <v>-2</v>
      </c>
      <c r="V19" s="58">
        <f>V10</f>
        <v>0</v>
      </c>
      <c r="W19" s="59">
        <f>W10</f>
        <v>2</v>
      </c>
      <c r="X19" s="59">
        <f>X10</f>
        <v>3</v>
      </c>
    </row>
    <row r="20" spans="1:29" s="37" customFormat="1" ht="15" customHeight="1" x14ac:dyDescent="0.2">
      <c r="A20" s="87">
        <v>11</v>
      </c>
      <c r="B20" s="88" t="str">
        <f>IF('2 PANEL DATA REF SAMPLES'!C26="","",'2 PANEL DATA REF SAMPLES'!B26)</f>
        <v/>
      </c>
      <c r="C20" s="120" t="str">
        <f>IF('2 PANEL DATA REF SAMPLES'!C26="","",'2 PANEL DATA REF SAMPLES'!C26)</f>
        <v/>
      </c>
      <c r="D20" s="87" t="str">
        <f>IF('2 PANEL DATA REF SAMPLES'!D26="","",'2 PANEL DATA REF SAMPLES'!D26)</f>
        <v/>
      </c>
      <c r="E20" s="58" t="str">
        <f>IF('2 PANEL DATA REF SAMPLES'!T26="","",'2 PANEL DATA REF SAMPLES'!T26)</f>
        <v/>
      </c>
      <c r="F20" s="89" t="str">
        <f>IF('2 PANEL DATA REF SAMPLES'!Y26="","",'2 PANEL DATA REF SAMPLES'!Y26)</f>
        <v/>
      </c>
      <c r="G20" s="121" t="str">
        <f>IF('2 PANEL DATA REF SAMPLES'!X26="","",'2 PANEL DATA REF SAMPLES'!X26)</f>
        <v/>
      </c>
      <c r="H20" s="67"/>
      <c r="I20" s="67"/>
      <c r="J20" s="36"/>
      <c r="K20" s="36"/>
      <c r="L20" s="36"/>
      <c r="M20" s="36"/>
      <c r="N20" s="36"/>
      <c r="O20" s="36"/>
      <c r="P20" s="36"/>
      <c r="Q20" s="36"/>
      <c r="R20" s="36"/>
      <c r="S20" s="36"/>
      <c r="T20" s="58">
        <f>T10</f>
        <v>-3</v>
      </c>
      <c r="U20" s="59">
        <f>U10</f>
        <v>-2</v>
      </c>
      <c r="V20" s="58">
        <f>V10</f>
        <v>0</v>
      </c>
      <c r="W20" s="59">
        <f>W10</f>
        <v>2</v>
      </c>
      <c r="X20" s="59">
        <f>X10</f>
        <v>3</v>
      </c>
    </row>
    <row r="21" spans="1:29" s="37" customFormat="1" ht="15" customHeight="1" x14ac:dyDescent="0.2">
      <c r="A21" s="87">
        <v>12</v>
      </c>
      <c r="B21" s="88" t="str">
        <f>IF('2 PANEL DATA REF SAMPLES'!C27="","",'2 PANEL DATA REF SAMPLES'!B27)</f>
        <v/>
      </c>
      <c r="C21" s="120" t="str">
        <f>IF('2 PANEL DATA REF SAMPLES'!C27="","",'2 PANEL DATA REF SAMPLES'!C27)</f>
        <v/>
      </c>
      <c r="D21" s="87" t="str">
        <f>IF('2 PANEL DATA REF SAMPLES'!D27="","",'2 PANEL DATA REF SAMPLES'!D27)</f>
        <v/>
      </c>
      <c r="E21" s="58" t="str">
        <f>IF('2 PANEL DATA REF SAMPLES'!T27="","",'2 PANEL DATA REF SAMPLES'!T27)</f>
        <v/>
      </c>
      <c r="F21" s="89" t="str">
        <f>IF('2 PANEL DATA REF SAMPLES'!Y27="","",'2 PANEL DATA REF SAMPLES'!Y27)</f>
        <v/>
      </c>
      <c r="G21" s="121" t="str">
        <f>IF('2 PANEL DATA REF SAMPLES'!X27="","",'2 PANEL DATA REF SAMPLES'!X27)</f>
        <v/>
      </c>
      <c r="H21" s="67"/>
      <c r="I21" s="67"/>
      <c r="J21" s="36"/>
      <c r="K21" s="36"/>
      <c r="L21" s="36"/>
      <c r="M21" s="36"/>
      <c r="N21" s="36"/>
      <c r="O21" s="36"/>
      <c r="P21" s="36"/>
      <c r="Q21" s="36"/>
      <c r="R21" s="36"/>
      <c r="S21" s="36"/>
      <c r="T21" s="58">
        <f>T10</f>
        <v>-3</v>
      </c>
      <c r="U21" s="59">
        <f>U10</f>
        <v>-2</v>
      </c>
      <c r="V21" s="58">
        <f>V10</f>
        <v>0</v>
      </c>
      <c r="W21" s="59">
        <f>W10</f>
        <v>2</v>
      </c>
      <c r="X21" s="59">
        <f>X10</f>
        <v>3</v>
      </c>
    </row>
    <row r="22" spans="1:29" s="37" customFormat="1" ht="15" customHeight="1" x14ac:dyDescent="0.2">
      <c r="A22" s="87">
        <v>13</v>
      </c>
      <c r="B22" s="88" t="str">
        <f>IF('2 PANEL DATA REF SAMPLES'!C28="","",'2 PANEL DATA REF SAMPLES'!B28)</f>
        <v/>
      </c>
      <c r="C22" s="120" t="str">
        <f>IF('2 PANEL DATA REF SAMPLES'!C28="","",'2 PANEL DATA REF SAMPLES'!C28)</f>
        <v/>
      </c>
      <c r="D22" s="87" t="str">
        <f>IF('2 PANEL DATA REF SAMPLES'!D28="","",'2 PANEL DATA REF SAMPLES'!D28)</f>
        <v/>
      </c>
      <c r="E22" s="58" t="str">
        <f>IF('2 PANEL DATA REF SAMPLES'!T28="","",'2 PANEL DATA REF SAMPLES'!T28)</f>
        <v/>
      </c>
      <c r="F22" s="89" t="str">
        <f>IF('2 PANEL DATA REF SAMPLES'!Y28="","",'2 PANEL DATA REF SAMPLES'!Y28)</f>
        <v/>
      </c>
      <c r="G22" s="121" t="str">
        <f>IF('2 PANEL DATA REF SAMPLES'!X28="","",'2 PANEL DATA REF SAMPLES'!X28)</f>
        <v/>
      </c>
      <c r="H22" s="67"/>
      <c r="I22" s="67"/>
      <c r="J22" s="36"/>
      <c r="K22" s="36"/>
      <c r="L22" s="36"/>
      <c r="M22" s="36"/>
      <c r="N22" s="36"/>
      <c r="O22" s="36"/>
      <c r="P22" s="36"/>
      <c r="Q22" s="36"/>
      <c r="R22" s="36"/>
      <c r="S22" s="36"/>
      <c r="T22" s="58">
        <f>T10</f>
        <v>-3</v>
      </c>
      <c r="U22" s="59">
        <f>U10</f>
        <v>-2</v>
      </c>
      <c r="V22" s="58">
        <f>V10</f>
        <v>0</v>
      </c>
      <c r="W22" s="59">
        <f>W10</f>
        <v>2</v>
      </c>
      <c r="X22" s="59">
        <f>X10</f>
        <v>3</v>
      </c>
    </row>
    <row r="23" spans="1:29" s="37" customFormat="1" ht="15" customHeight="1" x14ac:dyDescent="0.2">
      <c r="A23" s="87">
        <v>14</v>
      </c>
      <c r="B23" s="88" t="str">
        <f>IF('2 PANEL DATA REF SAMPLES'!C29="","",'2 PANEL DATA REF SAMPLES'!B29)</f>
        <v/>
      </c>
      <c r="C23" s="120" t="str">
        <f>IF('2 PANEL DATA REF SAMPLES'!C29="","",'2 PANEL DATA REF SAMPLES'!C29)</f>
        <v/>
      </c>
      <c r="D23" s="87" t="str">
        <f>IF('2 PANEL DATA REF SAMPLES'!D29="","",'2 PANEL DATA REF SAMPLES'!D29)</f>
        <v/>
      </c>
      <c r="E23" s="58" t="str">
        <f>IF('2 PANEL DATA REF SAMPLES'!T29="","",'2 PANEL DATA REF SAMPLES'!T29)</f>
        <v/>
      </c>
      <c r="F23" s="89" t="str">
        <f>IF('2 PANEL DATA REF SAMPLES'!Y29="","",'2 PANEL DATA REF SAMPLES'!Y29)</f>
        <v/>
      </c>
      <c r="G23" s="121" t="str">
        <f>IF('2 PANEL DATA REF SAMPLES'!X29="","",'2 PANEL DATA REF SAMPLES'!X29)</f>
        <v/>
      </c>
      <c r="H23" s="67"/>
      <c r="I23" s="67"/>
      <c r="J23" s="36"/>
      <c r="K23" s="36"/>
      <c r="L23" s="36"/>
      <c r="M23" s="36"/>
      <c r="N23" s="36"/>
      <c r="O23" s="36"/>
      <c r="P23" s="36"/>
      <c r="Q23" s="36"/>
      <c r="R23" s="36"/>
      <c r="S23" s="36"/>
      <c r="T23" s="58">
        <f>T10</f>
        <v>-3</v>
      </c>
      <c r="U23" s="59">
        <f>U10</f>
        <v>-2</v>
      </c>
      <c r="V23" s="58">
        <f>V10</f>
        <v>0</v>
      </c>
      <c r="W23" s="59">
        <f>W10</f>
        <v>2</v>
      </c>
      <c r="X23" s="59">
        <f>X10</f>
        <v>3</v>
      </c>
    </row>
    <row r="24" spans="1:29" s="37" customFormat="1" ht="15" customHeight="1" x14ac:dyDescent="0.2">
      <c r="A24" s="87">
        <v>15</v>
      </c>
      <c r="B24" s="88" t="str">
        <f>IF('2 PANEL DATA REF SAMPLES'!C30="","",'2 PANEL DATA REF SAMPLES'!B30)</f>
        <v/>
      </c>
      <c r="C24" s="120" t="str">
        <f>IF('2 PANEL DATA REF SAMPLES'!C30="","",'2 PANEL DATA REF SAMPLES'!C30)</f>
        <v/>
      </c>
      <c r="D24" s="87" t="str">
        <f>IF('2 PANEL DATA REF SAMPLES'!D30="","",'2 PANEL DATA REF SAMPLES'!D30)</f>
        <v/>
      </c>
      <c r="E24" s="58" t="str">
        <f>IF('2 PANEL DATA REF SAMPLES'!T30="","",'2 PANEL DATA REF SAMPLES'!T30)</f>
        <v/>
      </c>
      <c r="F24" s="89" t="str">
        <f>IF('2 PANEL DATA REF SAMPLES'!Y30="","",'2 PANEL DATA REF SAMPLES'!Y30)</f>
        <v/>
      </c>
      <c r="G24" s="121" t="str">
        <f>IF('2 PANEL DATA REF SAMPLES'!X30="","",'2 PANEL DATA REF SAMPLES'!X30)</f>
        <v/>
      </c>
      <c r="H24" s="67"/>
      <c r="I24" s="67"/>
      <c r="J24" s="36"/>
      <c r="K24" s="36"/>
      <c r="L24" s="36"/>
      <c r="M24" s="36"/>
      <c r="N24" s="36"/>
      <c r="O24" s="36"/>
      <c r="P24" s="36"/>
      <c r="Q24" s="36"/>
      <c r="R24" s="36"/>
      <c r="S24" s="36"/>
      <c r="T24" s="58">
        <f>T10</f>
        <v>-3</v>
      </c>
      <c r="U24" s="59">
        <f>U10</f>
        <v>-2</v>
      </c>
      <c r="V24" s="58">
        <f>V10</f>
        <v>0</v>
      </c>
      <c r="W24" s="59">
        <f>W10</f>
        <v>2</v>
      </c>
      <c r="X24" s="59">
        <f>X10</f>
        <v>3</v>
      </c>
    </row>
    <row r="25" spans="1:29" s="37" customFormat="1" ht="15" customHeight="1" x14ac:dyDescent="0.2">
      <c r="A25" s="87">
        <v>16</v>
      </c>
      <c r="B25" s="88" t="str">
        <f>IF('2 PANEL DATA REF SAMPLES'!C31="","",'2 PANEL DATA REF SAMPLES'!B31)</f>
        <v/>
      </c>
      <c r="C25" s="120" t="str">
        <f>IF('2 PANEL DATA REF SAMPLES'!C31="","",'2 PANEL DATA REF SAMPLES'!C31)</f>
        <v/>
      </c>
      <c r="D25" s="87" t="str">
        <f>IF('2 PANEL DATA REF SAMPLES'!D31="","",'2 PANEL DATA REF SAMPLES'!D31)</f>
        <v/>
      </c>
      <c r="E25" s="58" t="str">
        <f>IF('2 PANEL DATA REF SAMPLES'!T31="","",'2 PANEL DATA REF SAMPLES'!T31)</f>
        <v/>
      </c>
      <c r="F25" s="89" t="str">
        <f>IF('2 PANEL DATA REF SAMPLES'!Y31="","",'2 PANEL DATA REF SAMPLES'!Y31)</f>
        <v/>
      </c>
      <c r="G25" s="121" t="str">
        <f>IF('2 PANEL DATA REF SAMPLES'!X31="","",'2 PANEL DATA REF SAMPLES'!X31)</f>
        <v/>
      </c>
      <c r="H25" s="67"/>
      <c r="I25" s="67"/>
      <c r="J25" s="36"/>
      <c r="K25" s="36"/>
      <c r="L25" s="36"/>
      <c r="M25" s="36"/>
      <c r="N25" s="36"/>
      <c r="O25" s="36"/>
      <c r="P25" s="36"/>
      <c r="Q25" s="36"/>
      <c r="R25" s="36"/>
      <c r="S25" s="36"/>
      <c r="T25" s="58">
        <f>T10</f>
        <v>-3</v>
      </c>
      <c r="U25" s="59">
        <f>U10</f>
        <v>-2</v>
      </c>
      <c r="V25" s="58">
        <f>V10</f>
        <v>0</v>
      </c>
      <c r="W25" s="59">
        <f>W10</f>
        <v>2</v>
      </c>
      <c r="X25" s="59">
        <f>X10</f>
        <v>3</v>
      </c>
    </row>
    <row r="26" spans="1:29" s="37" customFormat="1" ht="15" customHeight="1" x14ac:dyDescent="0.2">
      <c r="A26" s="87">
        <v>17</v>
      </c>
      <c r="B26" s="88" t="str">
        <f>IF('2 PANEL DATA REF SAMPLES'!C32="","",'2 PANEL DATA REF SAMPLES'!B32)</f>
        <v/>
      </c>
      <c r="C26" s="120" t="str">
        <f>IF('2 PANEL DATA REF SAMPLES'!C32="","",'2 PANEL DATA REF SAMPLES'!C32)</f>
        <v/>
      </c>
      <c r="D26" s="87" t="str">
        <f>IF('2 PANEL DATA REF SAMPLES'!D32="","",'2 PANEL DATA REF SAMPLES'!D32)</f>
        <v/>
      </c>
      <c r="E26" s="58" t="str">
        <f>IF('2 PANEL DATA REF SAMPLES'!T32="","",'2 PANEL DATA REF SAMPLES'!T32)</f>
        <v/>
      </c>
      <c r="F26" s="89" t="str">
        <f>IF('2 PANEL DATA REF SAMPLES'!Y32="","",'2 PANEL DATA REF SAMPLES'!Y32)</f>
        <v/>
      </c>
      <c r="G26" s="121" t="str">
        <f>IF('2 PANEL DATA REF SAMPLES'!X32="","",'2 PANEL DATA REF SAMPLES'!X32)</f>
        <v/>
      </c>
      <c r="H26" s="67"/>
      <c r="I26" s="67"/>
      <c r="J26" s="36"/>
      <c r="K26" s="36"/>
      <c r="L26" s="36"/>
      <c r="M26" s="36"/>
      <c r="N26" s="36"/>
      <c r="O26" s="36"/>
      <c r="P26" s="36"/>
      <c r="Q26" s="36"/>
      <c r="R26" s="36"/>
      <c r="S26" s="36"/>
      <c r="T26" s="58">
        <f>T10</f>
        <v>-3</v>
      </c>
      <c r="U26" s="59">
        <f>U10</f>
        <v>-2</v>
      </c>
      <c r="V26" s="58">
        <f>V10</f>
        <v>0</v>
      </c>
      <c r="W26" s="59">
        <f>W10</f>
        <v>2</v>
      </c>
      <c r="X26" s="59">
        <f>X10</f>
        <v>3</v>
      </c>
    </row>
    <row r="27" spans="1:29" s="37" customFormat="1" ht="15" customHeight="1" x14ac:dyDescent="0.2">
      <c r="A27" s="87">
        <v>18</v>
      </c>
      <c r="B27" s="88" t="str">
        <f>IF('2 PANEL DATA REF SAMPLES'!C33="","",'2 PANEL DATA REF SAMPLES'!B33)</f>
        <v/>
      </c>
      <c r="C27" s="120" t="str">
        <f>IF('2 PANEL DATA REF SAMPLES'!C33="","",'2 PANEL DATA REF SAMPLES'!C33)</f>
        <v/>
      </c>
      <c r="D27" s="87" t="str">
        <f>IF('2 PANEL DATA REF SAMPLES'!D33="","",'2 PANEL DATA REF SAMPLES'!D33)</f>
        <v/>
      </c>
      <c r="E27" s="58" t="str">
        <f>IF('2 PANEL DATA REF SAMPLES'!T33="","",'2 PANEL DATA REF SAMPLES'!T33)</f>
        <v/>
      </c>
      <c r="F27" s="89" t="str">
        <f>IF('2 PANEL DATA REF SAMPLES'!Y33="","",'2 PANEL DATA REF SAMPLES'!Y33)</f>
        <v/>
      </c>
      <c r="G27" s="121" t="str">
        <f>IF('2 PANEL DATA REF SAMPLES'!X33="","",'2 PANEL DATA REF SAMPLES'!X33)</f>
        <v/>
      </c>
      <c r="H27" s="67"/>
      <c r="I27" s="67"/>
      <c r="J27" s="36"/>
      <c r="K27" s="36"/>
      <c r="L27" s="36"/>
      <c r="M27" s="36"/>
      <c r="N27" s="36"/>
      <c r="O27" s="36"/>
      <c r="P27" s="36"/>
      <c r="Q27" s="36"/>
      <c r="R27" s="36"/>
      <c r="S27" s="36"/>
      <c r="T27" s="58">
        <f>T10</f>
        <v>-3</v>
      </c>
      <c r="U27" s="59">
        <f>U10</f>
        <v>-2</v>
      </c>
      <c r="V27" s="58">
        <f>V10</f>
        <v>0</v>
      </c>
      <c r="W27" s="59">
        <f>W10</f>
        <v>2</v>
      </c>
      <c r="X27" s="59">
        <f>X10</f>
        <v>3</v>
      </c>
    </row>
    <row r="28" spans="1:29" s="37" customFormat="1" ht="15" customHeight="1" x14ac:dyDescent="0.2">
      <c r="A28" s="87">
        <v>19</v>
      </c>
      <c r="B28" s="88" t="str">
        <f>IF('2 PANEL DATA REF SAMPLES'!C34="","",'2 PANEL DATA REF SAMPLES'!B34)</f>
        <v/>
      </c>
      <c r="C28" s="120" t="str">
        <f>IF('2 PANEL DATA REF SAMPLES'!C34="","",'2 PANEL DATA REF SAMPLES'!C34)</f>
        <v/>
      </c>
      <c r="D28" s="87" t="str">
        <f>IF('2 PANEL DATA REF SAMPLES'!D34="","",'2 PANEL DATA REF SAMPLES'!D34)</f>
        <v/>
      </c>
      <c r="E28" s="58" t="str">
        <f>IF('2 PANEL DATA REF SAMPLES'!T34="","",'2 PANEL DATA REF SAMPLES'!T34)</f>
        <v/>
      </c>
      <c r="F28" s="89" t="str">
        <f>IF('2 PANEL DATA REF SAMPLES'!Y34="","",'2 PANEL DATA REF SAMPLES'!Y34)</f>
        <v/>
      </c>
      <c r="G28" s="121" t="str">
        <f>IF('2 PANEL DATA REF SAMPLES'!X34="","",'2 PANEL DATA REF SAMPLES'!X34)</f>
        <v/>
      </c>
      <c r="H28" s="67"/>
      <c r="I28" s="67"/>
      <c r="J28" s="36"/>
      <c r="K28" s="36"/>
      <c r="L28" s="36"/>
      <c r="M28" s="36"/>
      <c r="N28" s="36"/>
      <c r="O28" s="36"/>
      <c r="P28" s="36"/>
      <c r="Q28" s="36"/>
      <c r="R28" s="36"/>
      <c r="S28" s="36"/>
      <c r="T28" s="58">
        <f>T10</f>
        <v>-3</v>
      </c>
      <c r="U28" s="59">
        <f>U10</f>
        <v>-2</v>
      </c>
      <c r="V28" s="58">
        <f>V10</f>
        <v>0</v>
      </c>
      <c r="W28" s="59">
        <f>W10</f>
        <v>2</v>
      </c>
      <c r="X28" s="59">
        <f>X10</f>
        <v>3</v>
      </c>
    </row>
    <row r="29" spans="1:29" s="37" customFormat="1" ht="15" customHeight="1" x14ac:dyDescent="0.2">
      <c r="A29" s="87">
        <v>20</v>
      </c>
      <c r="B29" s="88" t="str">
        <f>IF('2 PANEL DATA REF SAMPLES'!C35="","",'2 PANEL DATA REF SAMPLES'!B35)</f>
        <v/>
      </c>
      <c r="C29" s="120" t="str">
        <f>IF('2 PANEL DATA REF SAMPLES'!C35="","",'2 PANEL DATA REF SAMPLES'!C35)</f>
        <v/>
      </c>
      <c r="D29" s="87" t="str">
        <f>IF('2 PANEL DATA REF SAMPLES'!D35="","",'2 PANEL DATA REF SAMPLES'!D35)</f>
        <v/>
      </c>
      <c r="E29" s="58" t="str">
        <f>IF('2 PANEL DATA REF SAMPLES'!T35="","",'2 PANEL DATA REF SAMPLES'!T35)</f>
        <v/>
      </c>
      <c r="F29" s="89" t="str">
        <f>IF('2 PANEL DATA REF SAMPLES'!Y35="","",'2 PANEL DATA REF SAMPLES'!Y35)</f>
        <v/>
      </c>
      <c r="G29" s="121" t="str">
        <f>IF('2 PANEL DATA REF SAMPLES'!X35="","",'2 PANEL DATA REF SAMPLES'!X35)</f>
        <v/>
      </c>
      <c r="H29" s="67"/>
      <c r="I29" s="67"/>
      <c r="J29" s="36"/>
      <c r="K29" s="36"/>
      <c r="L29" s="36"/>
      <c r="M29" s="36"/>
      <c r="N29" s="36"/>
      <c r="O29" s="36"/>
      <c r="P29" s="36"/>
      <c r="Q29" s="36"/>
      <c r="R29" s="36"/>
      <c r="S29" s="36"/>
      <c r="T29" s="58">
        <f>T10</f>
        <v>-3</v>
      </c>
      <c r="U29" s="59">
        <f>U10</f>
        <v>-2</v>
      </c>
      <c r="V29" s="58">
        <f>V10</f>
        <v>0</v>
      </c>
      <c r="W29" s="59">
        <f>W10</f>
        <v>2</v>
      </c>
      <c r="X29" s="59">
        <f>X10</f>
        <v>3</v>
      </c>
      <c r="Y29" s="38"/>
      <c r="Z29" s="38"/>
      <c r="AA29" s="38"/>
      <c r="AB29" s="38"/>
      <c r="AC29" s="38"/>
    </row>
    <row r="30" spans="1:29" s="37" customFormat="1" ht="15" customHeight="1" x14ac:dyDescent="0.2">
      <c r="A30" s="87">
        <v>21</v>
      </c>
      <c r="B30" s="88" t="str">
        <f>IF('2 PANEL DATA REF SAMPLES'!C36="","",'2 PANEL DATA REF SAMPLES'!B36)</f>
        <v/>
      </c>
      <c r="C30" s="120" t="str">
        <f>IF('2 PANEL DATA REF SAMPLES'!C36="","",'2 PANEL DATA REF SAMPLES'!C36)</f>
        <v/>
      </c>
      <c r="D30" s="87" t="str">
        <f>IF('2 PANEL DATA REF SAMPLES'!D36="","",'2 PANEL DATA REF SAMPLES'!D36)</f>
        <v/>
      </c>
      <c r="E30" s="58" t="str">
        <f>IF('2 PANEL DATA REF SAMPLES'!T36="","",'2 PANEL DATA REF SAMPLES'!T36)</f>
        <v/>
      </c>
      <c r="F30" s="89" t="str">
        <f>IF('2 PANEL DATA REF SAMPLES'!Y36="","",'2 PANEL DATA REF SAMPLES'!Y36)</f>
        <v/>
      </c>
      <c r="G30" s="121" t="str">
        <f>IF('2 PANEL DATA REF SAMPLES'!X36="","",'2 PANEL DATA REF SAMPLES'!X36)</f>
        <v/>
      </c>
      <c r="H30" s="67"/>
      <c r="I30" s="67"/>
      <c r="J30" s="36"/>
      <c r="K30" s="36"/>
      <c r="L30" s="36"/>
      <c r="M30" s="36"/>
      <c r="N30" s="36"/>
      <c r="O30" s="36"/>
      <c r="P30" s="36"/>
      <c r="Q30" s="36"/>
      <c r="R30" s="36"/>
      <c r="S30" s="36"/>
      <c r="T30" s="58">
        <f>T10</f>
        <v>-3</v>
      </c>
      <c r="U30" s="59">
        <f>U10</f>
        <v>-2</v>
      </c>
      <c r="V30" s="58">
        <f>V10</f>
        <v>0</v>
      </c>
      <c r="W30" s="59">
        <f>W10</f>
        <v>2</v>
      </c>
      <c r="X30" s="59">
        <f>X10</f>
        <v>3</v>
      </c>
    </row>
    <row r="31" spans="1:29" s="37" customFormat="1" ht="15" customHeight="1" x14ac:dyDescent="0.2">
      <c r="A31" s="87">
        <v>22</v>
      </c>
      <c r="B31" s="88" t="str">
        <f>IF('2 PANEL DATA REF SAMPLES'!C37="","",'2 PANEL DATA REF SAMPLES'!B37)</f>
        <v/>
      </c>
      <c r="C31" s="120" t="str">
        <f>IF('2 PANEL DATA REF SAMPLES'!C37="","",'2 PANEL DATA REF SAMPLES'!C37)</f>
        <v/>
      </c>
      <c r="D31" s="87" t="str">
        <f>IF('2 PANEL DATA REF SAMPLES'!D37="","",'2 PANEL DATA REF SAMPLES'!D37)</f>
        <v/>
      </c>
      <c r="E31" s="58" t="str">
        <f>IF('2 PANEL DATA REF SAMPLES'!T37="","",'2 PANEL DATA REF SAMPLES'!T37)</f>
        <v/>
      </c>
      <c r="F31" s="89" t="str">
        <f>IF('2 PANEL DATA REF SAMPLES'!Y37="","",'2 PANEL DATA REF SAMPLES'!Y37)</f>
        <v/>
      </c>
      <c r="G31" s="121" t="str">
        <f>IF('2 PANEL DATA REF SAMPLES'!X37="","",'2 PANEL DATA REF SAMPLES'!X37)</f>
        <v/>
      </c>
      <c r="H31" s="67"/>
      <c r="I31" s="67"/>
      <c r="J31" s="36"/>
      <c r="K31" s="36"/>
      <c r="L31" s="36"/>
      <c r="M31" s="36"/>
      <c r="N31" s="36"/>
      <c r="O31" s="36"/>
      <c r="P31" s="36"/>
      <c r="Q31" s="36"/>
      <c r="R31" s="36"/>
      <c r="S31" s="36"/>
      <c r="T31" s="58">
        <f>T10</f>
        <v>-3</v>
      </c>
      <c r="U31" s="59">
        <f>U10</f>
        <v>-2</v>
      </c>
      <c r="V31" s="58">
        <f>V10</f>
        <v>0</v>
      </c>
      <c r="W31" s="59">
        <f>W10</f>
        <v>2</v>
      </c>
      <c r="X31" s="59">
        <f>X10</f>
        <v>3</v>
      </c>
    </row>
    <row r="32" spans="1:29" s="37" customFormat="1" ht="15" customHeight="1" x14ac:dyDescent="0.2">
      <c r="A32" s="87">
        <v>23</v>
      </c>
      <c r="B32" s="88" t="str">
        <f>IF('2 PANEL DATA REF SAMPLES'!C38="","",'2 PANEL DATA REF SAMPLES'!B38)</f>
        <v/>
      </c>
      <c r="C32" s="120" t="str">
        <f>IF('2 PANEL DATA REF SAMPLES'!C38="","",'2 PANEL DATA REF SAMPLES'!C38)</f>
        <v/>
      </c>
      <c r="D32" s="87" t="str">
        <f>IF('2 PANEL DATA REF SAMPLES'!D38="","",'2 PANEL DATA REF SAMPLES'!D38)</f>
        <v/>
      </c>
      <c r="E32" s="58" t="str">
        <f>IF('2 PANEL DATA REF SAMPLES'!T38="","",'2 PANEL DATA REF SAMPLES'!T38)</f>
        <v/>
      </c>
      <c r="F32" s="89" t="str">
        <f>IF('2 PANEL DATA REF SAMPLES'!Y38="","",'2 PANEL DATA REF SAMPLES'!Y38)</f>
        <v/>
      </c>
      <c r="G32" s="121" t="str">
        <f>IF('2 PANEL DATA REF SAMPLES'!X38="","",'2 PANEL DATA REF SAMPLES'!X38)</f>
        <v/>
      </c>
      <c r="H32" s="67"/>
      <c r="I32" s="67"/>
      <c r="J32" s="36"/>
      <c r="K32" s="36"/>
      <c r="L32" s="36"/>
      <c r="M32" s="36"/>
      <c r="N32" s="36"/>
      <c r="O32" s="36"/>
      <c r="P32" s="36"/>
      <c r="Q32" s="36"/>
      <c r="R32" s="36"/>
      <c r="S32" s="36"/>
      <c r="T32" s="58">
        <f>T10</f>
        <v>-3</v>
      </c>
      <c r="U32" s="59">
        <f>U10</f>
        <v>-2</v>
      </c>
      <c r="V32" s="58">
        <f>V10</f>
        <v>0</v>
      </c>
      <c r="W32" s="59">
        <f>W10</f>
        <v>2</v>
      </c>
      <c r="X32" s="59">
        <f>X10</f>
        <v>3</v>
      </c>
    </row>
    <row r="33" spans="1:24" s="37" customFormat="1" ht="15" customHeight="1" x14ac:dyDescent="0.2">
      <c r="A33" s="87">
        <v>24</v>
      </c>
      <c r="B33" s="88" t="str">
        <f>IF('2 PANEL DATA REF SAMPLES'!C39="","",'2 PANEL DATA REF SAMPLES'!B39)</f>
        <v/>
      </c>
      <c r="C33" s="120" t="str">
        <f>IF('2 PANEL DATA REF SAMPLES'!C39="","",'2 PANEL DATA REF SAMPLES'!C39)</f>
        <v/>
      </c>
      <c r="D33" s="87" t="str">
        <f>IF('2 PANEL DATA REF SAMPLES'!D39="","",'2 PANEL DATA REF SAMPLES'!D39)</f>
        <v/>
      </c>
      <c r="E33" s="58" t="str">
        <f>IF('2 PANEL DATA REF SAMPLES'!T39="","",'2 PANEL DATA REF SAMPLES'!T39)</f>
        <v/>
      </c>
      <c r="F33" s="89" t="str">
        <f>IF('2 PANEL DATA REF SAMPLES'!Y39="","",'2 PANEL DATA REF SAMPLES'!Y39)</f>
        <v/>
      </c>
      <c r="G33" s="121" t="str">
        <f>IF('2 PANEL DATA REF SAMPLES'!X39="","",'2 PANEL DATA REF SAMPLES'!X39)</f>
        <v/>
      </c>
      <c r="H33" s="67"/>
      <c r="I33" s="67"/>
      <c r="J33" s="36"/>
      <c r="K33" s="36"/>
      <c r="L33" s="36"/>
      <c r="M33" s="36"/>
      <c r="N33" s="36"/>
      <c r="O33" s="36"/>
      <c r="P33" s="36"/>
      <c r="Q33" s="36"/>
      <c r="R33" s="36"/>
      <c r="S33" s="36"/>
      <c r="T33" s="58">
        <f>T10</f>
        <v>-3</v>
      </c>
      <c r="U33" s="59">
        <f>U10</f>
        <v>-2</v>
      </c>
      <c r="V33" s="58">
        <f>V10</f>
        <v>0</v>
      </c>
      <c r="W33" s="59">
        <f>W10</f>
        <v>2</v>
      </c>
      <c r="X33" s="59">
        <f>X10</f>
        <v>3</v>
      </c>
    </row>
    <row r="34" spans="1:24" s="37" customFormat="1" ht="15" customHeight="1" x14ac:dyDescent="0.2">
      <c r="A34" s="87">
        <v>25</v>
      </c>
      <c r="B34" s="88" t="str">
        <f>IF('2 PANEL DATA REF SAMPLES'!C40="","",'2 PANEL DATA REF SAMPLES'!B40)</f>
        <v/>
      </c>
      <c r="C34" s="120" t="str">
        <f>IF('2 PANEL DATA REF SAMPLES'!C40="","",'2 PANEL DATA REF SAMPLES'!C40)</f>
        <v/>
      </c>
      <c r="D34" s="87" t="str">
        <f>IF('2 PANEL DATA REF SAMPLES'!D40="","",'2 PANEL DATA REF SAMPLES'!D40)</f>
        <v/>
      </c>
      <c r="E34" s="58" t="str">
        <f>IF('2 PANEL DATA REF SAMPLES'!T40="","",'2 PANEL DATA REF SAMPLES'!T40)</f>
        <v/>
      </c>
      <c r="F34" s="89" t="str">
        <f>IF('2 PANEL DATA REF SAMPLES'!Y40="","",'2 PANEL DATA REF SAMPLES'!Y40)</f>
        <v/>
      </c>
      <c r="G34" s="121" t="str">
        <f>IF('2 PANEL DATA REF SAMPLES'!X40="","",'2 PANEL DATA REF SAMPLES'!X40)</f>
        <v/>
      </c>
      <c r="H34" s="67"/>
      <c r="I34" s="67"/>
      <c r="J34" s="36"/>
      <c r="K34" s="36"/>
      <c r="L34" s="36"/>
      <c r="M34" s="36"/>
      <c r="N34" s="36"/>
      <c r="O34" s="36"/>
      <c r="P34" s="36"/>
      <c r="Q34" s="36"/>
      <c r="R34" s="36"/>
      <c r="S34" s="36"/>
      <c r="T34" s="58">
        <f>T10</f>
        <v>-3</v>
      </c>
      <c r="U34" s="59">
        <f>U10</f>
        <v>-2</v>
      </c>
      <c r="V34" s="58">
        <f>V10</f>
        <v>0</v>
      </c>
      <c r="W34" s="59">
        <f>W10</f>
        <v>2</v>
      </c>
      <c r="X34" s="59">
        <f>X10</f>
        <v>3</v>
      </c>
    </row>
    <row r="35" spans="1:24" s="37" customFormat="1" ht="15" customHeight="1" x14ac:dyDescent="0.2">
      <c r="A35" s="87">
        <v>26</v>
      </c>
      <c r="B35" s="88" t="str">
        <f>IF('2 PANEL DATA REF SAMPLES'!C41="","",'2 PANEL DATA REF SAMPLES'!B41)</f>
        <v/>
      </c>
      <c r="C35" s="120" t="str">
        <f>IF('2 PANEL DATA REF SAMPLES'!C41="","",'2 PANEL DATA REF SAMPLES'!C41)</f>
        <v/>
      </c>
      <c r="D35" s="87" t="str">
        <f>IF('2 PANEL DATA REF SAMPLES'!D41="","",'2 PANEL DATA REF SAMPLES'!D41)</f>
        <v/>
      </c>
      <c r="E35" s="58" t="str">
        <f>IF('2 PANEL DATA REF SAMPLES'!T41="","",'2 PANEL DATA REF SAMPLES'!T41)</f>
        <v/>
      </c>
      <c r="F35" s="89" t="str">
        <f>IF('2 PANEL DATA REF SAMPLES'!Y41="","",'2 PANEL DATA REF SAMPLES'!Y41)</f>
        <v/>
      </c>
      <c r="G35" s="121" t="str">
        <f>IF('2 PANEL DATA REF SAMPLES'!X41="","",'2 PANEL DATA REF SAMPLES'!X41)</f>
        <v/>
      </c>
      <c r="H35" s="67"/>
      <c r="I35" s="67"/>
      <c r="J35" s="36"/>
      <c r="K35" s="36"/>
      <c r="L35" s="36"/>
      <c r="M35" s="36"/>
      <c r="N35" s="36"/>
      <c r="O35" s="36"/>
      <c r="P35" s="36"/>
      <c r="Q35" s="36"/>
      <c r="R35" s="36"/>
      <c r="S35" s="36"/>
      <c r="T35" s="58">
        <f>T10</f>
        <v>-3</v>
      </c>
      <c r="U35" s="59">
        <f>U10</f>
        <v>-2</v>
      </c>
      <c r="V35" s="58">
        <f>V10</f>
        <v>0</v>
      </c>
      <c r="W35" s="59">
        <f>W10</f>
        <v>2</v>
      </c>
      <c r="X35" s="59">
        <f>X10</f>
        <v>3</v>
      </c>
    </row>
    <row r="36" spans="1:24" s="37" customFormat="1" ht="15" customHeight="1" x14ac:dyDescent="0.2">
      <c r="A36" s="87">
        <v>27</v>
      </c>
      <c r="B36" s="88" t="str">
        <f>IF('2 PANEL DATA REF SAMPLES'!C42="","",'2 PANEL DATA REF SAMPLES'!B42)</f>
        <v/>
      </c>
      <c r="C36" s="120" t="str">
        <f>IF('2 PANEL DATA REF SAMPLES'!C42="","",'2 PANEL DATA REF SAMPLES'!C42)</f>
        <v/>
      </c>
      <c r="D36" s="87" t="str">
        <f>IF('2 PANEL DATA REF SAMPLES'!D42="","",'2 PANEL DATA REF SAMPLES'!D42)</f>
        <v/>
      </c>
      <c r="E36" s="58" t="str">
        <f>IF('2 PANEL DATA REF SAMPLES'!T42="","",'2 PANEL DATA REF SAMPLES'!T42)</f>
        <v/>
      </c>
      <c r="F36" s="89" t="str">
        <f>IF('2 PANEL DATA REF SAMPLES'!Y42="","",'2 PANEL DATA REF SAMPLES'!Y42)</f>
        <v/>
      </c>
      <c r="G36" s="121" t="str">
        <f>IF('2 PANEL DATA REF SAMPLES'!X42="","",'2 PANEL DATA REF SAMPLES'!X42)</f>
        <v/>
      </c>
      <c r="H36" s="67"/>
      <c r="I36" s="67"/>
      <c r="J36" s="36"/>
      <c r="K36" s="36"/>
      <c r="L36" s="36"/>
      <c r="M36" s="36"/>
      <c r="N36" s="36"/>
      <c r="O36" s="36"/>
      <c r="P36" s="36"/>
      <c r="Q36" s="36"/>
      <c r="R36" s="36"/>
      <c r="S36" s="36"/>
      <c r="T36" s="58">
        <f>T10</f>
        <v>-3</v>
      </c>
      <c r="U36" s="59">
        <f>U10</f>
        <v>-2</v>
      </c>
      <c r="V36" s="58">
        <f>V10</f>
        <v>0</v>
      </c>
      <c r="W36" s="59">
        <f>W10</f>
        <v>2</v>
      </c>
      <c r="X36" s="59">
        <f>X10</f>
        <v>3</v>
      </c>
    </row>
    <row r="37" spans="1:24" s="37" customFormat="1" ht="15" customHeight="1" x14ac:dyDescent="0.2">
      <c r="A37" s="87">
        <v>28</v>
      </c>
      <c r="B37" s="88" t="str">
        <f>IF('2 PANEL DATA REF SAMPLES'!C43="","",'2 PANEL DATA REF SAMPLES'!B43)</f>
        <v/>
      </c>
      <c r="C37" s="120" t="str">
        <f>IF('2 PANEL DATA REF SAMPLES'!C43="","",'2 PANEL DATA REF SAMPLES'!C43)</f>
        <v/>
      </c>
      <c r="D37" s="87" t="str">
        <f>IF('2 PANEL DATA REF SAMPLES'!D43="","",'2 PANEL DATA REF SAMPLES'!D43)</f>
        <v/>
      </c>
      <c r="E37" s="58" t="str">
        <f>IF('2 PANEL DATA REF SAMPLES'!T43="","",'2 PANEL DATA REF SAMPLES'!T43)</f>
        <v/>
      </c>
      <c r="F37" s="89" t="str">
        <f>IF('2 PANEL DATA REF SAMPLES'!Y43="","",'2 PANEL DATA REF SAMPLES'!Y43)</f>
        <v/>
      </c>
      <c r="G37" s="121" t="str">
        <f>IF('2 PANEL DATA REF SAMPLES'!X43="","",'2 PANEL DATA REF SAMPLES'!X43)</f>
        <v/>
      </c>
      <c r="H37" s="67"/>
      <c r="I37" s="67"/>
      <c r="J37" s="36"/>
      <c r="K37" s="36"/>
      <c r="L37" s="36"/>
      <c r="M37" s="36"/>
      <c r="N37" s="36"/>
      <c r="O37" s="36"/>
      <c r="P37" s="36"/>
      <c r="Q37" s="36"/>
      <c r="R37" s="36"/>
      <c r="S37" s="36"/>
      <c r="T37" s="58">
        <f>T10</f>
        <v>-3</v>
      </c>
      <c r="U37" s="59">
        <f>U10</f>
        <v>-2</v>
      </c>
      <c r="V37" s="58">
        <f>V10</f>
        <v>0</v>
      </c>
      <c r="W37" s="59">
        <f>W10</f>
        <v>2</v>
      </c>
      <c r="X37" s="59">
        <f>X10</f>
        <v>3</v>
      </c>
    </row>
    <row r="38" spans="1:24" s="37" customFormat="1" ht="15" customHeight="1" x14ac:dyDescent="0.2">
      <c r="A38" s="87">
        <v>29</v>
      </c>
      <c r="B38" s="88" t="str">
        <f>IF('2 PANEL DATA REF SAMPLES'!C44="","",'2 PANEL DATA REF SAMPLES'!B44)</f>
        <v/>
      </c>
      <c r="C38" s="120" t="str">
        <f>IF('2 PANEL DATA REF SAMPLES'!C44="","",'2 PANEL DATA REF SAMPLES'!C44)</f>
        <v/>
      </c>
      <c r="D38" s="87" t="str">
        <f>IF('2 PANEL DATA REF SAMPLES'!D44="","",'2 PANEL DATA REF SAMPLES'!D44)</f>
        <v/>
      </c>
      <c r="E38" s="58" t="str">
        <f>IF('2 PANEL DATA REF SAMPLES'!T44="","",'2 PANEL DATA REF SAMPLES'!T44)</f>
        <v/>
      </c>
      <c r="F38" s="89" t="str">
        <f>IF('2 PANEL DATA REF SAMPLES'!Y44="","",'2 PANEL DATA REF SAMPLES'!Y44)</f>
        <v/>
      </c>
      <c r="G38" s="121" t="str">
        <f>IF('2 PANEL DATA REF SAMPLES'!X44="","",'2 PANEL DATA REF SAMPLES'!X44)</f>
        <v/>
      </c>
      <c r="H38" s="67"/>
      <c r="I38" s="67"/>
      <c r="J38" s="36"/>
      <c r="K38" s="36"/>
      <c r="L38" s="36"/>
      <c r="M38" s="36"/>
      <c r="N38" s="36"/>
      <c r="O38" s="36"/>
      <c r="P38" s="36"/>
      <c r="Q38" s="36"/>
      <c r="R38" s="36"/>
      <c r="S38" s="36"/>
      <c r="T38" s="58">
        <f>T10</f>
        <v>-3</v>
      </c>
      <c r="U38" s="59">
        <f>U10</f>
        <v>-2</v>
      </c>
      <c r="V38" s="58">
        <f>V10</f>
        <v>0</v>
      </c>
      <c r="W38" s="59">
        <f>W10</f>
        <v>2</v>
      </c>
      <c r="X38" s="59">
        <f>X10</f>
        <v>3</v>
      </c>
    </row>
    <row r="39" spans="1:24" s="37" customFormat="1" ht="15" customHeight="1" x14ac:dyDescent="0.2">
      <c r="A39" s="87">
        <v>30</v>
      </c>
      <c r="B39" s="88" t="str">
        <f>IF('2 PANEL DATA REF SAMPLES'!C45="","",'2 PANEL DATA REF SAMPLES'!B45)</f>
        <v/>
      </c>
      <c r="C39" s="120" t="str">
        <f>IF('2 PANEL DATA REF SAMPLES'!C45="","",'2 PANEL DATA REF SAMPLES'!C45)</f>
        <v/>
      </c>
      <c r="D39" s="87" t="str">
        <f>IF('2 PANEL DATA REF SAMPLES'!D45="","",'2 PANEL DATA REF SAMPLES'!D45)</f>
        <v/>
      </c>
      <c r="E39" s="58" t="str">
        <f>IF('2 PANEL DATA REF SAMPLES'!T45="","",'2 PANEL DATA REF SAMPLES'!T45)</f>
        <v/>
      </c>
      <c r="F39" s="89" t="str">
        <f>IF('2 PANEL DATA REF SAMPLES'!Y45="","",'2 PANEL DATA REF SAMPLES'!Y45)</f>
        <v/>
      </c>
      <c r="G39" s="121" t="str">
        <f>IF('2 PANEL DATA REF SAMPLES'!X45="","",'2 PANEL DATA REF SAMPLES'!X45)</f>
        <v/>
      </c>
      <c r="H39" s="67"/>
      <c r="I39" s="67"/>
      <c r="J39" s="36"/>
      <c r="K39" s="36"/>
      <c r="L39" s="36"/>
      <c r="M39" s="36"/>
      <c r="N39" s="36"/>
      <c r="O39" s="36"/>
      <c r="P39" s="36"/>
      <c r="Q39" s="36"/>
      <c r="R39" s="36"/>
      <c r="S39" s="36"/>
      <c r="T39" s="58">
        <f>T10</f>
        <v>-3</v>
      </c>
      <c r="U39" s="59">
        <f>U10</f>
        <v>-2</v>
      </c>
      <c r="V39" s="58">
        <f>V10</f>
        <v>0</v>
      </c>
      <c r="W39" s="59">
        <f>W10</f>
        <v>2</v>
      </c>
      <c r="X39" s="59">
        <f>X10</f>
        <v>3</v>
      </c>
    </row>
    <row r="40" spans="1:24" s="37" customFormat="1" ht="15" customHeight="1" x14ac:dyDescent="0.2">
      <c r="A40" s="87">
        <v>31</v>
      </c>
      <c r="B40" s="88" t="str">
        <f>IF('2 PANEL DATA REF SAMPLES'!C46="","",'2 PANEL DATA REF SAMPLES'!B46)</f>
        <v/>
      </c>
      <c r="C40" s="120" t="str">
        <f>IF('2 PANEL DATA REF SAMPLES'!C46="","",'2 PANEL DATA REF SAMPLES'!C46)</f>
        <v/>
      </c>
      <c r="D40" s="87" t="str">
        <f>IF('2 PANEL DATA REF SAMPLES'!D46="","",'2 PANEL DATA REF SAMPLES'!D46)</f>
        <v/>
      </c>
      <c r="E40" s="58" t="str">
        <f>IF('2 PANEL DATA REF SAMPLES'!T46="","",'2 PANEL DATA REF SAMPLES'!T46)</f>
        <v/>
      </c>
      <c r="F40" s="89" t="str">
        <f>IF('2 PANEL DATA REF SAMPLES'!Y46="","",'2 PANEL DATA REF SAMPLES'!Y46)</f>
        <v/>
      </c>
      <c r="G40" s="121" t="str">
        <f>IF('2 PANEL DATA REF SAMPLES'!X46="","",'2 PANEL DATA REF SAMPLES'!X46)</f>
        <v/>
      </c>
      <c r="H40" s="67"/>
      <c r="I40" s="67"/>
      <c r="J40" s="36"/>
      <c r="K40" s="36"/>
      <c r="L40" s="36"/>
      <c r="M40" s="36"/>
      <c r="N40" s="36"/>
      <c r="O40" s="36"/>
      <c r="P40" s="36"/>
      <c r="Q40" s="36"/>
      <c r="R40" s="36"/>
      <c r="S40" s="36"/>
      <c r="T40" s="58">
        <f>T10</f>
        <v>-3</v>
      </c>
      <c r="U40" s="59">
        <f>U10</f>
        <v>-2</v>
      </c>
      <c r="V40" s="58">
        <f>V10</f>
        <v>0</v>
      </c>
      <c r="W40" s="59">
        <f>W10</f>
        <v>2</v>
      </c>
      <c r="X40" s="59">
        <f>X10</f>
        <v>3</v>
      </c>
    </row>
    <row r="41" spans="1:24" s="37" customFormat="1" ht="15" customHeight="1" x14ac:dyDescent="0.2">
      <c r="A41" s="87">
        <v>32</v>
      </c>
      <c r="B41" s="88" t="str">
        <f>IF('2 PANEL DATA REF SAMPLES'!C47="","",'2 PANEL DATA REF SAMPLES'!B47)</f>
        <v/>
      </c>
      <c r="C41" s="120" t="str">
        <f>IF('2 PANEL DATA REF SAMPLES'!C47="","",'2 PANEL DATA REF SAMPLES'!C47)</f>
        <v/>
      </c>
      <c r="D41" s="87" t="str">
        <f>IF('2 PANEL DATA REF SAMPLES'!D47="","",'2 PANEL DATA REF SAMPLES'!D47)</f>
        <v/>
      </c>
      <c r="E41" s="58" t="str">
        <f>IF('2 PANEL DATA REF SAMPLES'!T47="","",'2 PANEL DATA REF SAMPLES'!T47)</f>
        <v/>
      </c>
      <c r="F41" s="89" t="str">
        <f>IF('2 PANEL DATA REF SAMPLES'!Y47="","",'2 PANEL DATA REF SAMPLES'!Y47)</f>
        <v/>
      </c>
      <c r="G41" s="121" t="str">
        <f>IF('2 PANEL DATA REF SAMPLES'!X47="","",'2 PANEL DATA REF SAMPLES'!X47)</f>
        <v/>
      </c>
      <c r="H41" s="67"/>
      <c r="I41" s="67"/>
      <c r="J41" s="36"/>
      <c r="K41" s="36"/>
      <c r="L41" s="36"/>
      <c r="M41" s="36"/>
      <c r="N41" s="36"/>
      <c r="O41" s="36"/>
      <c r="P41" s="36"/>
      <c r="Q41" s="36"/>
      <c r="R41" s="36"/>
      <c r="S41" s="36"/>
      <c r="T41" s="58">
        <f>T10</f>
        <v>-3</v>
      </c>
      <c r="U41" s="59">
        <f>U10</f>
        <v>-2</v>
      </c>
      <c r="V41" s="58">
        <f>V10</f>
        <v>0</v>
      </c>
      <c r="W41" s="59">
        <f>W10</f>
        <v>2</v>
      </c>
      <c r="X41" s="59">
        <f>X10</f>
        <v>3</v>
      </c>
    </row>
    <row r="42" spans="1:24" s="37" customFormat="1" ht="15" customHeight="1" x14ac:dyDescent="0.2">
      <c r="A42" s="87">
        <v>33</v>
      </c>
      <c r="B42" s="88" t="str">
        <f>IF('2 PANEL DATA REF SAMPLES'!C48="","",'2 PANEL DATA REF SAMPLES'!B48)</f>
        <v/>
      </c>
      <c r="C42" s="120" t="str">
        <f>IF('2 PANEL DATA REF SAMPLES'!C48="","",'2 PANEL DATA REF SAMPLES'!C48)</f>
        <v/>
      </c>
      <c r="D42" s="87" t="str">
        <f>IF('2 PANEL DATA REF SAMPLES'!D48="","",'2 PANEL DATA REF SAMPLES'!D48)</f>
        <v/>
      </c>
      <c r="E42" s="58" t="str">
        <f>IF('2 PANEL DATA REF SAMPLES'!T48="","",'2 PANEL DATA REF SAMPLES'!T48)</f>
        <v/>
      </c>
      <c r="F42" s="89" t="str">
        <f>IF('2 PANEL DATA REF SAMPLES'!Y48="","",'2 PANEL DATA REF SAMPLES'!Y48)</f>
        <v/>
      </c>
      <c r="G42" s="121" t="str">
        <f>IF('2 PANEL DATA REF SAMPLES'!X48="","",'2 PANEL DATA REF SAMPLES'!X48)</f>
        <v/>
      </c>
      <c r="H42" s="67"/>
      <c r="I42" s="67"/>
      <c r="J42" s="36"/>
      <c r="K42" s="36"/>
      <c r="L42" s="36"/>
      <c r="M42" s="36"/>
      <c r="N42" s="36"/>
      <c r="O42" s="36"/>
      <c r="P42" s="36"/>
      <c r="Q42" s="36"/>
      <c r="R42" s="36"/>
      <c r="S42" s="36"/>
      <c r="T42" s="58">
        <f>T10</f>
        <v>-3</v>
      </c>
      <c r="U42" s="59">
        <f>U10</f>
        <v>-2</v>
      </c>
      <c r="V42" s="58">
        <f>V10</f>
        <v>0</v>
      </c>
      <c r="W42" s="59">
        <f>W10</f>
        <v>2</v>
      </c>
      <c r="X42" s="59">
        <f>X10</f>
        <v>3</v>
      </c>
    </row>
    <row r="43" spans="1:24" s="37" customFormat="1" ht="15" customHeight="1" x14ac:dyDescent="0.2">
      <c r="A43" s="87">
        <v>34</v>
      </c>
      <c r="B43" s="88" t="str">
        <f>IF('2 PANEL DATA REF SAMPLES'!C49="","",'2 PANEL DATA REF SAMPLES'!B49)</f>
        <v/>
      </c>
      <c r="C43" s="120" t="str">
        <f>IF('2 PANEL DATA REF SAMPLES'!C49="","",'2 PANEL DATA REF SAMPLES'!C49)</f>
        <v/>
      </c>
      <c r="D43" s="87" t="str">
        <f>IF('2 PANEL DATA REF SAMPLES'!D49="","",'2 PANEL DATA REF SAMPLES'!D49)</f>
        <v/>
      </c>
      <c r="E43" s="58" t="str">
        <f>IF('2 PANEL DATA REF SAMPLES'!T49="","",'2 PANEL DATA REF SAMPLES'!T49)</f>
        <v/>
      </c>
      <c r="F43" s="89" t="str">
        <f>IF('2 PANEL DATA REF SAMPLES'!Y49="","",'2 PANEL DATA REF SAMPLES'!Y49)</f>
        <v/>
      </c>
      <c r="G43" s="121" t="str">
        <f>IF('2 PANEL DATA REF SAMPLES'!X49="","",'2 PANEL DATA REF SAMPLES'!X49)</f>
        <v/>
      </c>
      <c r="H43" s="67"/>
      <c r="I43" s="67"/>
      <c r="J43" s="36"/>
      <c r="K43" s="36"/>
      <c r="L43" s="36"/>
      <c r="M43" s="36"/>
      <c r="N43" s="36"/>
      <c r="O43" s="36"/>
      <c r="P43" s="36"/>
      <c r="Q43" s="36"/>
      <c r="R43" s="36"/>
      <c r="S43" s="36"/>
      <c r="T43" s="58">
        <f>T10</f>
        <v>-3</v>
      </c>
      <c r="U43" s="59">
        <f>U10</f>
        <v>-2</v>
      </c>
      <c r="V43" s="58">
        <f>V10</f>
        <v>0</v>
      </c>
      <c r="W43" s="59">
        <f>W10</f>
        <v>2</v>
      </c>
      <c r="X43" s="59">
        <f>X10</f>
        <v>3</v>
      </c>
    </row>
    <row r="44" spans="1:24" s="37" customFormat="1" ht="15" customHeight="1" x14ac:dyDescent="0.2">
      <c r="A44" s="87">
        <v>35</v>
      </c>
      <c r="B44" s="88" t="str">
        <f>IF('2 PANEL DATA REF SAMPLES'!C50="","",'2 PANEL DATA REF SAMPLES'!B50)</f>
        <v/>
      </c>
      <c r="C44" s="120" t="str">
        <f>IF('2 PANEL DATA REF SAMPLES'!C50="","",'2 PANEL DATA REF SAMPLES'!C50)</f>
        <v/>
      </c>
      <c r="D44" s="87" t="str">
        <f>IF('2 PANEL DATA REF SAMPLES'!D50="","",'2 PANEL DATA REF SAMPLES'!D50)</f>
        <v/>
      </c>
      <c r="E44" s="58" t="str">
        <f>IF('2 PANEL DATA REF SAMPLES'!T50="","",'2 PANEL DATA REF SAMPLES'!T50)</f>
        <v/>
      </c>
      <c r="F44" s="89" t="str">
        <f>IF('2 PANEL DATA REF SAMPLES'!Y50="","",'2 PANEL DATA REF SAMPLES'!Y50)</f>
        <v/>
      </c>
      <c r="G44" s="121" t="str">
        <f>IF('2 PANEL DATA REF SAMPLES'!X50="","",'2 PANEL DATA REF SAMPLES'!X50)</f>
        <v/>
      </c>
      <c r="H44" s="67"/>
      <c r="I44" s="67"/>
      <c r="J44" s="36"/>
      <c r="K44" s="36"/>
      <c r="L44" s="36"/>
      <c r="M44" s="36"/>
      <c r="N44" s="36"/>
      <c r="O44" s="36"/>
      <c r="P44" s="36"/>
      <c r="Q44" s="36"/>
      <c r="R44" s="36"/>
      <c r="S44" s="36"/>
      <c r="T44" s="58">
        <f>T10</f>
        <v>-3</v>
      </c>
      <c r="U44" s="59">
        <f>U10</f>
        <v>-2</v>
      </c>
      <c r="V44" s="58">
        <f>V10</f>
        <v>0</v>
      </c>
      <c r="W44" s="59">
        <f>W10</f>
        <v>2</v>
      </c>
      <c r="X44" s="59">
        <f>X10</f>
        <v>3</v>
      </c>
    </row>
    <row r="45" spans="1:24" s="37" customFormat="1" ht="15" customHeight="1" x14ac:dyDescent="0.2">
      <c r="A45" s="87">
        <v>36</v>
      </c>
      <c r="B45" s="88" t="str">
        <f>IF('2 PANEL DATA REF SAMPLES'!C51="","",'2 PANEL DATA REF SAMPLES'!B51)</f>
        <v/>
      </c>
      <c r="C45" s="120" t="str">
        <f>IF('2 PANEL DATA REF SAMPLES'!C51="","",'2 PANEL DATA REF SAMPLES'!C51)</f>
        <v/>
      </c>
      <c r="D45" s="87" t="str">
        <f>IF('2 PANEL DATA REF SAMPLES'!D51="","",'2 PANEL DATA REF SAMPLES'!D51)</f>
        <v/>
      </c>
      <c r="E45" s="58" t="str">
        <f>IF('2 PANEL DATA REF SAMPLES'!T51="","",'2 PANEL DATA REF SAMPLES'!T51)</f>
        <v/>
      </c>
      <c r="F45" s="89" t="str">
        <f>IF('2 PANEL DATA REF SAMPLES'!Y51="","",'2 PANEL DATA REF SAMPLES'!Y51)</f>
        <v/>
      </c>
      <c r="G45" s="121" t="str">
        <f>IF('2 PANEL DATA REF SAMPLES'!X51="","",'2 PANEL DATA REF SAMPLES'!X51)</f>
        <v/>
      </c>
      <c r="H45" s="67"/>
      <c r="I45" s="67"/>
      <c r="J45" s="36"/>
      <c r="K45" s="36"/>
      <c r="L45" s="36"/>
      <c r="M45" s="36"/>
      <c r="N45" s="36"/>
      <c r="O45" s="36"/>
      <c r="P45" s="36"/>
      <c r="Q45" s="36"/>
      <c r="R45" s="36"/>
      <c r="S45" s="36"/>
      <c r="T45" s="58">
        <f>T10</f>
        <v>-3</v>
      </c>
      <c r="U45" s="59">
        <f>U10</f>
        <v>-2</v>
      </c>
      <c r="V45" s="58">
        <f>V10</f>
        <v>0</v>
      </c>
      <c r="W45" s="59">
        <f>W10</f>
        <v>2</v>
      </c>
      <c r="X45" s="59">
        <f>X10</f>
        <v>3</v>
      </c>
    </row>
    <row r="46" spans="1:24" x14ac:dyDescent="0.2">
      <c r="A46" s="87">
        <v>37</v>
      </c>
      <c r="B46" s="88" t="str">
        <f>IF('2 PANEL DATA REF SAMPLES'!C52="","",'2 PANEL DATA REF SAMPLES'!B52)</f>
        <v/>
      </c>
      <c r="C46" s="120" t="str">
        <f>IF('2 PANEL DATA REF SAMPLES'!C52="","",'2 PANEL DATA REF SAMPLES'!C52)</f>
        <v/>
      </c>
      <c r="D46" s="87" t="str">
        <f>IF('2 PANEL DATA REF SAMPLES'!D52="","",'2 PANEL DATA REF SAMPLES'!D52)</f>
        <v/>
      </c>
      <c r="E46" s="58" t="str">
        <f>IF('2 PANEL DATA REF SAMPLES'!T52="","",'2 PANEL DATA REF SAMPLES'!T52)</f>
        <v/>
      </c>
      <c r="F46" s="89" t="str">
        <f>IF('2 PANEL DATA REF SAMPLES'!Y52="","",'2 PANEL DATA REF SAMPLES'!Y52)</f>
        <v/>
      </c>
      <c r="G46" s="121" t="str">
        <f>IF('2 PANEL DATA REF SAMPLES'!X52="","",'2 PANEL DATA REF SAMPLES'!X52)</f>
        <v/>
      </c>
      <c r="H46" s="67"/>
      <c r="I46" s="67"/>
      <c r="J46" s="30"/>
      <c r="K46" s="31"/>
      <c r="L46" s="31"/>
      <c r="M46" s="31"/>
      <c r="N46" s="31"/>
      <c r="O46" s="31"/>
      <c r="P46" s="31"/>
      <c r="Q46" s="31"/>
      <c r="R46" s="31"/>
      <c r="S46" s="31"/>
      <c r="T46" s="58">
        <f>T10</f>
        <v>-3</v>
      </c>
      <c r="U46" s="59">
        <f>U10</f>
        <v>-2</v>
      </c>
      <c r="V46" s="58">
        <f>V10</f>
        <v>0</v>
      </c>
      <c r="W46" s="59">
        <f>W10</f>
        <v>2</v>
      </c>
      <c r="X46" s="59">
        <f>X10</f>
        <v>3</v>
      </c>
    </row>
    <row r="47" spans="1:24" x14ac:dyDescent="0.2">
      <c r="A47" s="87">
        <v>38</v>
      </c>
      <c r="B47" s="88" t="str">
        <f>IF('2 PANEL DATA REF SAMPLES'!C53="","",'2 PANEL DATA REF SAMPLES'!B53)</f>
        <v/>
      </c>
      <c r="C47" s="120" t="str">
        <f>IF('2 PANEL DATA REF SAMPLES'!C53="","",'2 PANEL DATA REF SAMPLES'!C53)</f>
        <v/>
      </c>
      <c r="D47" s="87" t="str">
        <f>IF('2 PANEL DATA REF SAMPLES'!D53="","",'2 PANEL DATA REF SAMPLES'!D53)</f>
        <v/>
      </c>
      <c r="E47" s="58" t="str">
        <f>IF('2 PANEL DATA REF SAMPLES'!T53="","",'2 PANEL DATA REF SAMPLES'!T53)</f>
        <v/>
      </c>
      <c r="F47" s="89" t="str">
        <f>IF('2 PANEL DATA REF SAMPLES'!Y53="","",'2 PANEL DATA REF SAMPLES'!Y53)</f>
        <v/>
      </c>
      <c r="G47" s="121" t="str">
        <f>IF('2 PANEL DATA REF SAMPLES'!X53="","",'2 PANEL DATA REF SAMPLES'!X53)</f>
        <v/>
      </c>
      <c r="H47" s="67"/>
      <c r="I47" s="67"/>
      <c r="J47" s="30"/>
      <c r="K47" s="31"/>
      <c r="L47" s="31"/>
      <c r="M47" s="31"/>
      <c r="N47" s="31"/>
      <c r="O47" s="31"/>
      <c r="P47" s="31"/>
      <c r="Q47" s="31"/>
      <c r="R47" s="31"/>
      <c r="S47" s="31"/>
      <c r="T47" s="58">
        <f>T10</f>
        <v>-3</v>
      </c>
      <c r="U47" s="59">
        <f>U10</f>
        <v>-2</v>
      </c>
      <c r="V47" s="58">
        <f>V10</f>
        <v>0</v>
      </c>
      <c r="W47" s="59">
        <f>W10</f>
        <v>2</v>
      </c>
      <c r="X47" s="59">
        <f>X10</f>
        <v>3</v>
      </c>
    </row>
    <row r="48" spans="1:24" x14ac:dyDescent="0.2">
      <c r="A48" s="87">
        <v>39</v>
      </c>
      <c r="B48" s="88" t="str">
        <f>IF('2 PANEL DATA REF SAMPLES'!C54="","",'2 PANEL DATA REF SAMPLES'!B54)</f>
        <v/>
      </c>
      <c r="C48" s="120" t="str">
        <f>IF('2 PANEL DATA REF SAMPLES'!C54="","",'2 PANEL DATA REF SAMPLES'!C54)</f>
        <v/>
      </c>
      <c r="D48" s="87" t="str">
        <f>IF('2 PANEL DATA REF SAMPLES'!D54="","",'2 PANEL DATA REF SAMPLES'!D54)</f>
        <v/>
      </c>
      <c r="E48" s="58" t="str">
        <f>IF('2 PANEL DATA REF SAMPLES'!T54="","",'2 PANEL DATA REF SAMPLES'!T54)</f>
        <v/>
      </c>
      <c r="F48" s="89" t="str">
        <f>IF('2 PANEL DATA REF SAMPLES'!Y54="","",'2 PANEL DATA REF SAMPLES'!Y54)</f>
        <v/>
      </c>
      <c r="G48" s="121" t="str">
        <f>IF('2 PANEL DATA REF SAMPLES'!X54="","",'2 PANEL DATA REF SAMPLES'!X54)</f>
        <v/>
      </c>
      <c r="H48" s="67"/>
      <c r="I48" s="67"/>
      <c r="J48" s="30"/>
      <c r="K48" s="31"/>
      <c r="L48" s="31"/>
      <c r="M48" s="31"/>
      <c r="N48" s="31"/>
      <c r="O48" s="31"/>
      <c r="P48" s="31"/>
      <c r="Q48" s="31"/>
      <c r="R48" s="31"/>
      <c r="S48" s="31"/>
      <c r="T48" s="58">
        <f>T10</f>
        <v>-3</v>
      </c>
      <c r="U48" s="59">
        <f>U10</f>
        <v>-2</v>
      </c>
      <c r="V48" s="58">
        <f>V10</f>
        <v>0</v>
      </c>
      <c r="W48" s="59">
        <f>W10</f>
        <v>2</v>
      </c>
      <c r="X48" s="59">
        <f>X10</f>
        <v>3</v>
      </c>
    </row>
    <row r="49" spans="1:24" x14ac:dyDescent="0.2">
      <c r="A49" s="87">
        <v>40</v>
      </c>
      <c r="B49" s="88" t="str">
        <f>IF('2 PANEL DATA REF SAMPLES'!C55="","",'2 PANEL DATA REF SAMPLES'!B55)</f>
        <v/>
      </c>
      <c r="C49" s="120" t="str">
        <f>IF('2 PANEL DATA REF SAMPLES'!C55="","",'2 PANEL DATA REF SAMPLES'!C55)</f>
        <v/>
      </c>
      <c r="D49" s="87" t="str">
        <f>IF('2 PANEL DATA REF SAMPLES'!D55="","",'2 PANEL DATA REF SAMPLES'!D55)</f>
        <v/>
      </c>
      <c r="E49" s="58" t="str">
        <f>IF('2 PANEL DATA REF SAMPLES'!T55="","",'2 PANEL DATA REF SAMPLES'!T55)</f>
        <v/>
      </c>
      <c r="F49" s="89" t="str">
        <f>IF('2 PANEL DATA REF SAMPLES'!Y55="","",'2 PANEL DATA REF SAMPLES'!Y55)</f>
        <v/>
      </c>
      <c r="G49" s="121" t="str">
        <f>IF('2 PANEL DATA REF SAMPLES'!X55="","",'2 PANEL DATA REF SAMPLES'!X55)</f>
        <v/>
      </c>
      <c r="H49" s="67"/>
      <c r="I49" s="67"/>
      <c r="J49" s="30"/>
      <c r="K49" s="31"/>
      <c r="L49" s="31"/>
      <c r="M49" s="31"/>
      <c r="N49" s="31"/>
      <c r="O49" s="31"/>
      <c r="P49" s="31"/>
      <c r="Q49" s="31"/>
      <c r="R49" s="31"/>
      <c r="S49" s="31"/>
      <c r="T49" s="58">
        <f t="shared" ref="T49:X49" si="0">T11</f>
        <v>-3</v>
      </c>
      <c r="U49" s="59">
        <f t="shared" si="0"/>
        <v>-2</v>
      </c>
      <c r="V49" s="58">
        <f t="shared" si="0"/>
        <v>0</v>
      </c>
      <c r="W49" s="59">
        <f t="shared" si="0"/>
        <v>2</v>
      </c>
      <c r="X49" s="59">
        <f t="shared" si="0"/>
        <v>3</v>
      </c>
    </row>
    <row r="50" spans="1:24" x14ac:dyDescent="0.2">
      <c r="A50" s="87">
        <v>41</v>
      </c>
      <c r="B50" s="88" t="str">
        <f>IF('2 PANEL DATA REF SAMPLES'!C56="","",'2 PANEL DATA REF SAMPLES'!B56)</f>
        <v/>
      </c>
      <c r="C50" s="120" t="str">
        <f>IF('2 PANEL DATA REF SAMPLES'!C56="","",'2 PANEL DATA REF SAMPLES'!C56)</f>
        <v/>
      </c>
      <c r="D50" s="87" t="str">
        <f>IF('2 PANEL DATA REF SAMPLES'!D56="","",'2 PANEL DATA REF SAMPLES'!D56)</f>
        <v/>
      </c>
      <c r="E50" s="58" t="str">
        <f>IF('2 PANEL DATA REF SAMPLES'!T56="","",'2 PANEL DATA REF SAMPLES'!T56)</f>
        <v/>
      </c>
      <c r="F50" s="89" t="str">
        <f>IF('2 PANEL DATA REF SAMPLES'!Y56="","",'2 PANEL DATA REF SAMPLES'!Y56)</f>
        <v/>
      </c>
      <c r="G50" s="121" t="str">
        <f>IF('2 PANEL DATA REF SAMPLES'!X56="","",'2 PANEL DATA REF SAMPLES'!X56)</f>
        <v/>
      </c>
      <c r="H50" s="67"/>
      <c r="I50" s="67"/>
      <c r="J50" s="30"/>
      <c r="K50" s="31"/>
      <c r="L50" s="31"/>
      <c r="M50" s="31"/>
      <c r="N50" s="31"/>
      <c r="O50" s="31"/>
      <c r="P50" s="31"/>
      <c r="Q50" s="31"/>
      <c r="R50" s="31"/>
      <c r="S50" s="31"/>
      <c r="T50" s="58">
        <f t="shared" ref="T50:X50" si="1">T12</f>
        <v>-3</v>
      </c>
      <c r="U50" s="59">
        <f t="shared" si="1"/>
        <v>-2</v>
      </c>
      <c r="V50" s="58">
        <f t="shared" si="1"/>
        <v>0</v>
      </c>
      <c r="W50" s="59">
        <f t="shared" si="1"/>
        <v>2</v>
      </c>
      <c r="X50" s="59">
        <f t="shared" si="1"/>
        <v>3</v>
      </c>
    </row>
    <row r="51" spans="1:24" x14ac:dyDescent="0.2">
      <c r="A51" s="87">
        <v>42</v>
      </c>
      <c r="B51" s="88" t="str">
        <f>IF('2 PANEL DATA REF SAMPLES'!C57="","",'2 PANEL DATA REF SAMPLES'!B57)</f>
        <v/>
      </c>
      <c r="C51" s="120" t="str">
        <f>IF('2 PANEL DATA REF SAMPLES'!C57="","",'2 PANEL DATA REF SAMPLES'!C57)</f>
        <v/>
      </c>
      <c r="D51" s="87" t="str">
        <f>IF('2 PANEL DATA REF SAMPLES'!D57="","",'2 PANEL DATA REF SAMPLES'!D57)</f>
        <v/>
      </c>
      <c r="E51" s="58" t="str">
        <f>IF('2 PANEL DATA REF SAMPLES'!T57="","",'2 PANEL DATA REF SAMPLES'!T57)</f>
        <v/>
      </c>
      <c r="F51" s="89" t="str">
        <f>IF('2 PANEL DATA REF SAMPLES'!Y57="","",'2 PANEL DATA REF SAMPLES'!Y57)</f>
        <v/>
      </c>
      <c r="G51" s="121" t="str">
        <f>IF('2 PANEL DATA REF SAMPLES'!X57="","",'2 PANEL DATA REF SAMPLES'!X57)</f>
        <v/>
      </c>
      <c r="H51" s="67"/>
      <c r="I51" s="67"/>
      <c r="J51" s="30"/>
      <c r="K51" s="31"/>
      <c r="L51" s="31"/>
      <c r="M51" s="31"/>
      <c r="N51" s="31"/>
      <c r="O51" s="31"/>
      <c r="P51" s="31"/>
      <c r="Q51" s="31"/>
      <c r="R51" s="31"/>
      <c r="S51" s="31"/>
      <c r="T51" s="58">
        <f t="shared" ref="T51:X51" si="2">T13</f>
        <v>-3</v>
      </c>
      <c r="U51" s="59">
        <f t="shared" si="2"/>
        <v>-2</v>
      </c>
      <c r="V51" s="58">
        <f t="shared" si="2"/>
        <v>0</v>
      </c>
      <c r="W51" s="59">
        <f t="shared" si="2"/>
        <v>2</v>
      </c>
      <c r="X51" s="59">
        <f t="shared" si="2"/>
        <v>3</v>
      </c>
    </row>
    <row r="52" spans="1:24" x14ac:dyDescent="0.2">
      <c r="H52" s="39"/>
      <c r="I52" s="40"/>
      <c r="P52" s="39"/>
      <c r="Q52" s="39"/>
    </row>
    <row r="53" spans="1:24" x14ac:dyDescent="0.2">
      <c r="P53" s="39"/>
      <c r="Q53" s="39"/>
    </row>
  </sheetData>
  <sheetProtection algorithmName="SHA-512" hashValue="nvtq4ugqUax1IlaGK8yNs+8lprJNwPJbk2xDqhwNTWuJwXdKBXCIU+lyAjl5L9Imw0tcMjRUZs1fUesJXScwVQ==" saltValue="i2i+DgFt8JKwlvZl4d/DRw==" spinCount="100000" sheet="1" formatCells="0" formatColumns="0" formatRows="0"/>
  <mergeCells count="6">
    <mergeCell ref="A5:B5"/>
    <mergeCell ref="C5:E5"/>
    <mergeCell ref="J5:K5"/>
    <mergeCell ref="L5:N5"/>
    <mergeCell ref="K7:M7"/>
    <mergeCell ref="N7:R7"/>
  </mergeCells>
  <pageMargins left="0.75" right="0.75" top="1" bottom="1" header="0.51180555555555551" footer="0.51180555555555551"/>
  <pageSetup scale="69" firstPageNumber="0" orientation="portrait" horizontalDpi="300" verticalDpi="300" r:id="rId1"/>
  <headerFooter alignWithMargins="0"/>
  <colBreaks count="1" manualBreakCount="1">
    <brk id="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S26:T28"/>
  <sheetViews>
    <sheetView workbookViewId="0"/>
  </sheetViews>
  <sheetFormatPr defaultColWidth="8.85546875" defaultRowHeight="15" x14ac:dyDescent="0.25"/>
  <sheetData>
    <row r="26" spans="19:20" x14ac:dyDescent="0.25">
      <c r="S26" s="65"/>
      <c r="T26" s="65"/>
    </row>
    <row r="27" spans="19:20" x14ac:dyDescent="0.25">
      <c r="S27" s="65"/>
      <c r="T27" s="65"/>
    </row>
    <row r="28" spans="19:20" x14ac:dyDescent="0.25">
      <c r="S28" s="65"/>
      <c r="T28" s="65"/>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57"/>
  <sheetViews>
    <sheetView zoomScale="90" zoomScaleNormal="90" workbookViewId="0">
      <selection activeCell="N5" sqref="N5"/>
    </sheetView>
  </sheetViews>
  <sheetFormatPr defaultColWidth="8.85546875" defaultRowHeight="15" x14ac:dyDescent="0.25"/>
  <cols>
    <col min="1" max="1" width="10.85546875" style="83" customWidth="1"/>
    <col min="2" max="2" width="8.7109375" style="83" customWidth="1"/>
    <col min="3" max="3" width="5.5703125" style="83" customWidth="1"/>
    <col min="4" max="5" width="7.5703125" style="83" customWidth="1"/>
    <col min="6" max="6" width="8.28515625" style="83" customWidth="1"/>
    <col min="7" max="7" width="5.28515625" style="83" customWidth="1"/>
    <col min="8" max="8" width="8.28515625" style="83" customWidth="1"/>
    <col min="9" max="9" width="8.140625" style="83" customWidth="1"/>
    <col min="10" max="10" width="9" style="83" customWidth="1"/>
    <col min="11" max="11" width="8.42578125" style="83" customWidth="1"/>
    <col min="12" max="12" width="10.140625" customWidth="1"/>
    <col min="13" max="13" width="10.85546875" customWidth="1"/>
    <col min="257" max="257" width="9.5703125" customWidth="1"/>
    <col min="258" max="258" width="8.7109375" customWidth="1"/>
    <col min="259" max="259" width="5.5703125" customWidth="1"/>
    <col min="260" max="260" width="7.5703125" customWidth="1"/>
    <col min="261" max="261" width="6.28515625" customWidth="1"/>
    <col min="262" max="262" width="7.140625" customWidth="1"/>
    <col min="263" max="263" width="5.28515625" customWidth="1"/>
    <col min="264" max="264" width="6.85546875" customWidth="1"/>
    <col min="265" max="265" width="6.5703125" customWidth="1"/>
    <col min="266" max="266" width="8.140625" customWidth="1"/>
    <col min="267" max="267" width="8.42578125" customWidth="1"/>
    <col min="268" max="268" width="10.140625" customWidth="1"/>
    <col min="269" max="269" width="16.7109375" customWidth="1"/>
    <col min="513" max="513" width="9.5703125" customWidth="1"/>
    <col min="514" max="514" width="8.7109375" customWidth="1"/>
    <col min="515" max="515" width="5.5703125" customWidth="1"/>
    <col min="516" max="516" width="7.5703125" customWidth="1"/>
    <col min="517" max="517" width="6.28515625" customWidth="1"/>
    <col min="518" max="518" width="7.140625" customWidth="1"/>
    <col min="519" max="519" width="5.28515625" customWidth="1"/>
    <col min="520" max="520" width="6.85546875" customWidth="1"/>
    <col min="521" max="521" width="6.5703125" customWidth="1"/>
    <col min="522" max="522" width="8.140625" customWidth="1"/>
    <col min="523" max="523" width="8.42578125" customWidth="1"/>
    <col min="524" max="524" width="10.140625" customWidth="1"/>
    <col min="525" max="525" width="16.7109375" customWidth="1"/>
    <col min="769" max="769" width="9.5703125" customWidth="1"/>
    <col min="770" max="770" width="8.7109375" customWidth="1"/>
    <col min="771" max="771" width="5.5703125" customWidth="1"/>
    <col min="772" max="772" width="7.5703125" customWidth="1"/>
    <col min="773" max="773" width="6.28515625" customWidth="1"/>
    <col min="774" max="774" width="7.140625" customWidth="1"/>
    <col min="775" max="775" width="5.28515625" customWidth="1"/>
    <col min="776" max="776" width="6.85546875" customWidth="1"/>
    <col min="777" max="777" width="6.5703125" customWidth="1"/>
    <col min="778" max="778" width="8.140625" customWidth="1"/>
    <col min="779" max="779" width="8.42578125" customWidth="1"/>
    <col min="780" max="780" width="10.140625" customWidth="1"/>
    <col min="781" max="781" width="16.7109375" customWidth="1"/>
    <col min="1025" max="1025" width="9.5703125" customWidth="1"/>
    <col min="1026" max="1026" width="8.7109375" customWidth="1"/>
    <col min="1027" max="1027" width="5.5703125" customWidth="1"/>
    <col min="1028" max="1028" width="7.5703125" customWidth="1"/>
    <col min="1029" max="1029" width="6.28515625" customWidth="1"/>
    <col min="1030" max="1030" width="7.140625" customWidth="1"/>
    <col min="1031" max="1031" width="5.28515625" customWidth="1"/>
    <col min="1032" max="1032" width="6.85546875" customWidth="1"/>
    <col min="1033" max="1033" width="6.5703125" customWidth="1"/>
    <col min="1034" max="1034" width="8.140625" customWidth="1"/>
    <col min="1035" max="1035" width="8.42578125" customWidth="1"/>
    <col min="1036" max="1036" width="10.140625" customWidth="1"/>
    <col min="1037" max="1037" width="16.7109375" customWidth="1"/>
    <col min="1281" max="1281" width="9.5703125" customWidth="1"/>
    <col min="1282" max="1282" width="8.7109375" customWidth="1"/>
    <col min="1283" max="1283" width="5.5703125" customWidth="1"/>
    <col min="1284" max="1284" width="7.5703125" customWidth="1"/>
    <col min="1285" max="1285" width="6.28515625" customWidth="1"/>
    <col min="1286" max="1286" width="7.140625" customWidth="1"/>
    <col min="1287" max="1287" width="5.28515625" customWidth="1"/>
    <col min="1288" max="1288" width="6.85546875" customWidth="1"/>
    <col min="1289" max="1289" width="6.5703125" customWidth="1"/>
    <col min="1290" max="1290" width="8.140625" customWidth="1"/>
    <col min="1291" max="1291" width="8.42578125" customWidth="1"/>
    <col min="1292" max="1292" width="10.140625" customWidth="1"/>
    <col min="1293" max="1293" width="16.7109375" customWidth="1"/>
    <col min="1537" max="1537" width="9.5703125" customWidth="1"/>
    <col min="1538" max="1538" width="8.7109375" customWidth="1"/>
    <col min="1539" max="1539" width="5.5703125" customWidth="1"/>
    <col min="1540" max="1540" width="7.5703125" customWidth="1"/>
    <col min="1541" max="1541" width="6.28515625" customWidth="1"/>
    <col min="1542" max="1542" width="7.140625" customWidth="1"/>
    <col min="1543" max="1543" width="5.28515625" customWidth="1"/>
    <col min="1544" max="1544" width="6.85546875" customWidth="1"/>
    <col min="1545" max="1545" width="6.5703125" customWidth="1"/>
    <col min="1546" max="1546" width="8.140625" customWidth="1"/>
    <col min="1547" max="1547" width="8.42578125" customWidth="1"/>
    <col min="1548" max="1548" width="10.140625" customWidth="1"/>
    <col min="1549" max="1549" width="16.7109375" customWidth="1"/>
    <col min="1793" max="1793" width="9.5703125" customWidth="1"/>
    <col min="1794" max="1794" width="8.7109375" customWidth="1"/>
    <col min="1795" max="1795" width="5.5703125" customWidth="1"/>
    <col min="1796" max="1796" width="7.5703125" customWidth="1"/>
    <col min="1797" max="1797" width="6.28515625" customWidth="1"/>
    <col min="1798" max="1798" width="7.140625" customWidth="1"/>
    <col min="1799" max="1799" width="5.28515625" customWidth="1"/>
    <col min="1800" max="1800" width="6.85546875" customWidth="1"/>
    <col min="1801" max="1801" width="6.5703125" customWidth="1"/>
    <col min="1802" max="1802" width="8.140625" customWidth="1"/>
    <col min="1803" max="1803" width="8.42578125" customWidth="1"/>
    <col min="1804" max="1804" width="10.140625" customWidth="1"/>
    <col min="1805" max="1805" width="16.7109375" customWidth="1"/>
    <col min="2049" max="2049" width="9.5703125" customWidth="1"/>
    <col min="2050" max="2050" width="8.7109375" customWidth="1"/>
    <col min="2051" max="2051" width="5.5703125" customWidth="1"/>
    <col min="2052" max="2052" width="7.5703125" customWidth="1"/>
    <col min="2053" max="2053" width="6.28515625" customWidth="1"/>
    <col min="2054" max="2054" width="7.140625" customWidth="1"/>
    <col min="2055" max="2055" width="5.28515625" customWidth="1"/>
    <col min="2056" max="2056" width="6.85546875" customWidth="1"/>
    <col min="2057" max="2057" width="6.5703125" customWidth="1"/>
    <col min="2058" max="2058" width="8.140625" customWidth="1"/>
    <col min="2059" max="2059" width="8.42578125" customWidth="1"/>
    <col min="2060" max="2060" width="10.140625" customWidth="1"/>
    <col min="2061" max="2061" width="16.7109375" customWidth="1"/>
    <col min="2305" max="2305" width="9.5703125" customWidth="1"/>
    <col min="2306" max="2306" width="8.7109375" customWidth="1"/>
    <col min="2307" max="2307" width="5.5703125" customWidth="1"/>
    <col min="2308" max="2308" width="7.5703125" customWidth="1"/>
    <col min="2309" max="2309" width="6.28515625" customWidth="1"/>
    <col min="2310" max="2310" width="7.140625" customWidth="1"/>
    <col min="2311" max="2311" width="5.28515625" customWidth="1"/>
    <col min="2312" max="2312" width="6.85546875" customWidth="1"/>
    <col min="2313" max="2313" width="6.5703125" customWidth="1"/>
    <col min="2314" max="2314" width="8.140625" customWidth="1"/>
    <col min="2315" max="2315" width="8.42578125" customWidth="1"/>
    <col min="2316" max="2316" width="10.140625" customWidth="1"/>
    <col min="2317" max="2317" width="16.7109375" customWidth="1"/>
    <col min="2561" max="2561" width="9.5703125" customWidth="1"/>
    <col min="2562" max="2562" width="8.7109375" customWidth="1"/>
    <col min="2563" max="2563" width="5.5703125" customWidth="1"/>
    <col min="2564" max="2564" width="7.5703125" customWidth="1"/>
    <col min="2565" max="2565" width="6.28515625" customWidth="1"/>
    <col min="2566" max="2566" width="7.140625" customWidth="1"/>
    <col min="2567" max="2567" width="5.28515625" customWidth="1"/>
    <col min="2568" max="2568" width="6.85546875" customWidth="1"/>
    <col min="2569" max="2569" width="6.5703125" customWidth="1"/>
    <col min="2570" max="2570" width="8.140625" customWidth="1"/>
    <col min="2571" max="2571" width="8.42578125" customWidth="1"/>
    <col min="2572" max="2572" width="10.140625" customWidth="1"/>
    <col min="2573" max="2573" width="16.7109375" customWidth="1"/>
    <col min="2817" max="2817" width="9.5703125" customWidth="1"/>
    <col min="2818" max="2818" width="8.7109375" customWidth="1"/>
    <col min="2819" max="2819" width="5.5703125" customWidth="1"/>
    <col min="2820" max="2820" width="7.5703125" customWidth="1"/>
    <col min="2821" max="2821" width="6.28515625" customWidth="1"/>
    <col min="2822" max="2822" width="7.140625" customWidth="1"/>
    <col min="2823" max="2823" width="5.28515625" customWidth="1"/>
    <col min="2824" max="2824" width="6.85546875" customWidth="1"/>
    <col min="2825" max="2825" width="6.5703125" customWidth="1"/>
    <col min="2826" max="2826" width="8.140625" customWidth="1"/>
    <col min="2827" max="2827" width="8.42578125" customWidth="1"/>
    <col min="2828" max="2828" width="10.140625" customWidth="1"/>
    <col min="2829" max="2829" width="16.7109375" customWidth="1"/>
    <col min="3073" max="3073" width="9.5703125" customWidth="1"/>
    <col min="3074" max="3074" width="8.7109375" customWidth="1"/>
    <col min="3075" max="3075" width="5.5703125" customWidth="1"/>
    <col min="3076" max="3076" width="7.5703125" customWidth="1"/>
    <col min="3077" max="3077" width="6.28515625" customWidth="1"/>
    <col min="3078" max="3078" width="7.140625" customWidth="1"/>
    <col min="3079" max="3079" width="5.28515625" customWidth="1"/>
    <col min="3080" max="3080" width="6.85546875" customWidth="1"/>
    <col min="3081" max="3081" width="6.5703125" customWidth="1"/>
    <col min="3082" max="3082" width="8.140625" customWidth="1"/>
    <col min="3083" max="3083" width="8.42578125" customWidth="1"/>
    <col min="3084" max="3084" width="10.140625" customWidth="1"/>
    <col min="3085" max="3085" width="16.7109375" customWidth="1"/>
    <col min="3329" max="3329" width="9.5703125" customWidth="1"/>
    <col min="3330" max="3330" width="8.7109375" customWidth="1"/>
    <col min="3331" max="3331" width="5.5703125" customWidth="1"/>
    <col min="3332" max="3332" width="7.5703125" customWidth="1"/>
    <col min="3333" max="3333" width="6.28515625" customWidth="1"/>
    <col min="3334" max="3334" width="7.140625" customWidth="1"/>
    <col min="3335" max="3335" width="5.28515625" customWidth="1"/>
    <col min="3336" max="3336" width="6.85546875" customWidth="1"/>
    <col min="3337" max="3337" width="6.5703125" customWidth="1"/>
    <col min="3338" max="3338" width="8.140625" customWidth="1"/>
    <col min="3339" max="3339" width="8.42578125" customWidth="1"/>
    <col min="3340" max="3340" width="10.140625" customWidth="1"/>
    <col min="3341" max="3341" width="16.7109375" customWidth="1"/>
    <col min="3585" max="3585" width="9.5703125" customWidth="1"/>
    <col min="3586" max="3586" width="8.7109375" customWidth="1"/>
    <col min="3587" max="3587" width="5.5703125" customWidth="1"/>
    <col min="3588" max="3588" width="7.5703125" customWidth="1"/>
    <col min="3589" max="3589" width="6.28515625" customWidth="1"/>
    <col min="3590" max="3590" width="7.140625" customWidth="1"/>
    <col min="3591" max="3591" width="5.28515625" customWidth="1"/>
    <col min="3592" max="3592" width="6.85546875" customWidth="1"/>
    <col min="3593" max="3593" width="6.5703125" customWidth="1"/>
    <col min="3594" max="3594" width="8.140625" customWidth="1"/>
    <col min="3595" max="3595" width="8.42578125" customWidth="1"/>
    <col min="3596" max="3596" width="10.140625" customWidth="1"/>
    <col min="3597" max="3597" width="16.7109375" customWidth="1"/>
    <col min="3841" max="3841" width="9.5703125" customWidth="1"/>
    <col min="3842" max="3842" width="8.7109375" customWidth="1"/>
    <col min="3843" max="3843" width="5.5703125" customWidth="1"/>
    <col min="3844" max="3844" width="7.5703125" customWidth="1"/>
    <col min="3845" max="3845" width="6.28515625" customWidth="1"/>
    <col min="3846" max="3846" width="7.140625" customWidth="1"/>
    <col min="3847" max="3847" width="5.28515625" customWidth="1"/>
    <col min="3848" max="3848" width="6.85546875" customWidth="1"/>
    <col min="3849" max="3849" width="6.5703125" customWidth="1"/>
    <col min="3850" max="3850" width="8.140625" customWidth="1"/>
    <col min="3851" max="3851" width="8.42578125" customWidth="1"/>
    <col min="3852" max="3852" width="10.140625" customWidth="1"/>
    <col min="3853" max="3853" width="16.7109375" customWidth="1"/>
    <col min="4097" max="4097" width="9.5703125" customWidth="1"/>
    <col min="4098" max="4098" width="8.7109375" customWidth="1"/>
    <col min="4099" max="4099" width="5.5703125" customWidth="1"/>
    <col min="4100" max="4100" width="7.5703125" customWidth="1"/>
    <col min="4101" max="4101" width="6.28515625" customWidth="1"/>
    <col min="4102" max="4102" width="7.140625" customWidth="1"/>
    <col min="4103" max="4103" width="5.28515625" customWidth="1"/>
    <col min="4104" max="4104" width="6.85546875" customWidth="1"/>
    <col min="4105" max="4105" width="6.5703125" customWidth="1"/>
    <col min="4106" max="4106" width="8.140625" customWidth="1"/>
    <col min="4107" max="4107" width="8.42578125" customWidth="1"/>
    <col min="4108" max="4108" width="10.140625" customWidth="1"/>
    <col min="4109" max="4109" width="16.7109375" customWidth="1"/>
    <col min="4353" max="4353" width="9.5703125" customWidth="1"/>
    <col min="4354" max="4354" width="8.7109375" customWidth="1"/>
    <col min="4355" max="4355" width="5.5703125" customWidth="1"/>
    <col min="4356" max="4356" width="7.5703125" customWidth="1"/>
    <col min="4357" max="4357" width="6.28515625" customWidth="1"/>
    <col min="4358" max="4358" width="7.140625" customWidth="1"/>
    <col min="4359" max="4359" width="5.28515625" customWidth="1"/>
    <col min="4360" max="4360" width="6.85546875" customWidth="1"/>
    <col min="4361" max="4361" width="6.5703125" customWidth="1"/>
    <col min="4362" max="4362" width="8.140625" customWidth="1"/>
    <col min="4363" max="4363" width="8.42578125" customWidth="1"/>
    <col min="4364" max="4364" width="10.140625" customWidth="1"/>
    <col min="4365" max="4365" width="16.7109375" customWidth="1"/>
    <col min="4609" max="4609" width="9.5703125" customWidth="1"/>
    <col min="4610" max="4610" width="8.7109375" customWidth="1"/>
    <col min="4611" max="4611" width="5.5703125" customWidth="1"/>
    <col min="4612" max="4612" width="7.5703125" customWidth="1"/>
    <col min="4613" max="4613" width="6.28515625" customWidth="1"/>
    <col min="4614" max="4614" width="7.140625" customWidth="1"/>
    <col min="4615" max="4615" width="5.28515625" customWidth="1"/>
    <col min="4616" max="4616" width="6.85546875" customWidth="1"/>
    <col min="4617" max="4617" width="6.5703125" customWidth="1"/>
    <col min="4618" max="4618" width="8.140625" customWidth="1"/>
    <col min="4619" max="4619" width="8.42578125" customWidth="1"/>
    <col min="4620" max="4620" width="10.140625" customWidth="1"/>
    <col min="4621" max="4621" width="16.7109375" customWidth="1"/>
    <col min="4865" max="4865" width="9.5703125" customWidth="1"/>
    <col min="4866" max="4866" width="8.7109375" customWidth="1"/>
    <col min="4867" max="4867" width="5.5703125" customWidth="1"/>
    <col min="4868" max="4868" width="7.5703125" customWidth="1"/>
    <col min="4869" max="4869" width="6.28515625" customWidth="1"/>
    <col min="4870" max="4870" width="7.140625" customWidth="1"/>
    <col min="4871" max="4871" width="5.28515625" customWidth="1"/>
    <col min="4872" max="4872" width="6.85546875" customWidth="1"/>
    <col min="4873" max="4873" width="6.5703125" customWidth="1"/>
    <col min="4874" max="4874" width="8.140625" customWidth="1"/>
    <col min="4875" max="4875" width="8.42578125" customWidth="1"/>
    <col min="4876" max="4876" width="10.140625" customWidth="1"/>
    <col min="4877" max="4877" width="16.7109375" customWidth="1"/>
    <col min="5121" max="5121" width="9.5703125" customWidth="1"/>
    <col min="5122" max="5122" width="8.7109375" customWidth="1"/>
    <col min="5123" max="5123" width="5.5703125" customWidth="1"/>
    <col min="5124" max="5124" width="7.5703125" customWidth="1"/>
    <col min="5125" max="5125" width="6.28515625" customWidth="1"/>
    <col min="5126" max="5126" width="7.140625" customWidth="1"/>
    <col min="5127" max="5127" width="5.28515625" customWidth="1"/>
    <col min="5128" max="5128" width="6.85546875" customWidth="1"/>
    <col min="5129" max="5129" width="6.5703125" customWidth="1"/>
    <col min="5130" max="5130" width="8.140625" customWidth="1"/>
    <col min="5131" max="5131" width="8.42578125" customWidth="1"/>
    <col min="5132" max="5132" width="10.140625" customWidth="1"/>
    <col min="5133" max="5133" width="16.7109375" customWidth="1"/>
    <col min="5377" max="5377" width="9.5703125" customWidth="1"/>
    <col min="5378" max="5378" width="8.7109375" customWidth="1"/>
    <col min="5379" max="5379" width="5.5703125" customWidth="1"/>
    <col min="5380" max="5380" width="7.5703125" customWidth="1"/>
    <col min="5381" max="5381" width="6.28515625" customWidth="1"/>
    <col min="5382" max="5382" width="7.140625" customWidth="1"/>
    <col min="5383" max="5383" width="5.28515625" customWidth="1"/>
    <col min="5384" max="5384" width="6.85546875" customWidth="1"/>
    <col min="5385" max="5385" width="6.5703125" customWidth="1"/>
    <col min="5386" max="5386" width="8.140625" customWidth="1"/>
    <col min="5387" max="5387" width="8.42578125" customWidth="1"/>
    <col min="5388" max="5388" width="10.140625" customWidth="1"/>
    <col min="5389" max="5389" width="16.7109375" customWidth="1"/>
    <col min="5633" max="5633" width="9.5703125" customWidth="1"/>
    <col min="5634" max="5634" width="8.7109375" customWidth="1"/>
    <col min="5635" max="5635" width="5.5703125" customWidth="1"/>
    <col min="5636" max="5636" width="7.5703125" customWidth="1"/>
    <col min="5637" max="5637" width="6.28515625" customWidth="1"/>
    <col min="5638" max="5638" width="7.140625" customWidth="1"/>
    <col min="5639" max="5639" width="5.28515625" customWidth="1"/>
    <col min="5640" max="5640" width="6.85546875" customWidth="1"/>
    <col min="5641" max="5641" width="6.5703125" customWidth="1"/>
    <col min="5642" max="5642" width="8.140625" customWidth="1"/>
    <col min="5643" max="5643" width="8.42578125" customWidth="1"/>
    <col min="5644" max="5644" width="10.140625" customWidth="1"/>
    <col min="5645" max="5645" width="16.7109375" customWidth="1"/>
    <col min="5889" max="5889" width="9.5703125" customWidth="1"/>
    <col min="5890" max="5890" width="8.7109375" customWidth="1"/>
    <col min="5891" max="5891" width="5.5703125" customWidth="1"/>
    <col min="5892" max="5892" width="7.5703125" customWidth="1"/>
    <col min="5893" max="5893" width="6.28515625" customWidth="1"/>
    <col min="5894" max="5894" width="7.140625" customWidth="1"/>
    <col min="5895" max="5895" width="5.28515625" customWidth="1"/>
    <col min="5896" max="5896" width="6.85546875" customWidth="1"/>
    <col min="5897" max="5897" width="6.5703125" customWidth="1"/>
    <col min="5898" max="5898" width="8.140625" customWidth="1"/>
    <col min="5899" max="5899" width="8.42578125" customWidth="1"/>
    <col min="5900" max="5900" width="10.140625" customWidth="1"/>
    <col min="5901" max="5901" width="16.7109375" customWidth="1"/>
    <col min="6145" max="6145" width="9.5703125" customWidth="1"/>
    <col min="6146" max="6146" width="8.7109375" customWidth="1"/>
    <col min="6147" max="6147" width="5.5703125" customWidth="1"/>
    <col min="6148" max="6148" width="7.5703125" customWidth="1"/>
    <col min="6149" max="6149" width="6.28515625" customWidth="1"/>
    <col min="6150" max="6150" width="7.140625" customWidth="1"/>
    <col min="6151" max="6151" width="5.28515625" customWidth="1"/>
    <col min="6152" max="6152" width="6.85546875" customWidth="1"/>
    <col min="6153" max="6153" width="6.5703125" customWidth="1"/>
    <col min="6154" max="6154" width="8.140625" customWidth="1"/>
    <col min="6155" max="6155" width="8.42578125" customWidth="1"/>
    <col min="6156" max="6156" width="10.140625" customWidth="1"/>
    <col min="6157" max="6157" width="16.7109375" customWidth="1"/>
    <col min="6401" max="6401" width="9.5703125" customWidth="1"/>
    <col min="6402" max="6402" width="8.7109375" customWidth="1"/>
    <col min="6403" max="6403" width="5.5703125" customWidth="1"/>
    <col min="6404" max="6404" width="7.5703125" customWidth="1"/>
    <col min="6405" max="6405" width="6.28515625" customWidth="1"/>
    <col min="6406" max="6406" width="7.140625" customWidth="1"/>
    <col min="6407" max="6407" width="5.28515625" customWidth="1"/>
    <col min="6408" max="6408" width="6.85546875" customWidth="1"/>
    <col min="6409" max="6409" width="6.5703125" customWidth="1"/>
    <col min="6410" max="6410" width="8.140625" customWidth="1"/>
    <col min="6411" max="6411" width="8.42578125" customWidth="1"/>
    <col min="6412" max="6412" width="10.140625" customWidth="1"/>
    <col min="6413" max="6413" width="16.7109375" customWidth="1"/>
    <col min="6657" max="6657" width="9.5703125" customWidth="1"/>
    <col min="6658" max="6658" width="8.7109375" customWidth="1"/>
    <col min="6659" max="6659" width="5.5703125" customWidth="1"/>
    <col min="6660" max="6660" width="7.5703125" customWidth="1"/>
    <col min="6661" max="6661" width="6.28515625" customWidth="1"/>
    <col min="6662" max="6662" width="7.140625" customWidth="1"/>
    <col min="6663" max="6663" width="5.28515625" customWidth="1"/>
    <col min="6664" max="6664" width="6.85546875" customWidth="1"/>
    <col min="6665" max="6665" width="6.5703125" customWidth="1"/>
    <col min="6666" max="6666" width="8.140625" customWidth="1"/>
    <col min="6667" max="6667" width="8.42578125" customWidth="1"/>
    <col min="6668" max="6668" width="10.140625" customWidth="1"/>
    <col min="6669" max="6669" width="16.7109375" customWidth="1"/>
    <col min="6913" max="6913" width="9.5703125" customWidth="1"/>
    <col min="6914" max="6914" width="8.7109375" customWidth="1"/>
    <col min="6915" max="6915" width="5.5703125" customWidth="1"/>
    <col min="6916" max="6916" width="7.5703125" customWidth="1"/>
    <col min="6917" max="6917" width="6.28515625" customWidth="1"/>
    <col min="6918" max="6918" width="7.140625" customWidth="1"/>
    <col min="6919" max="6919" width="5.28515625" customWidth="1"/>
    <col min="6920" max="6920" width="6.85546875" customWidth="1"/>
    <col min="6921" max="6921" width="6.5703125" customWidth="1"/>
    <col min="6922" max="6922" width="8.140625" customWidth="1"/>
    <col min="6923" max="6923" width="8.42578125" customWidth="1"/>
    <col min="6924" max="6924" width="10.140625" customWidth="1"/>
    <col min="6925" max="6925" width="16.7109375" customWidth="1"/>
    <col min="7169" max="7169" width="9.5703125" customWidth="1"/>
    <col min="7170" max="7170" width="8.7109375" customWidth="1"/>
    <col min="7171" max="7171" width="5.5703125" customWidth="1"/>
    <col min="7172" max="7172" width="7.5703125" customWidth="1"/>
    <col min="7173" max="7173" width="6.28515625" customWidth="1"/>
    <col min="7174" max="7174" width="7.140625" customWidth="1"/>
    <col min="7175" max="7175" width="5.28515625" customWidth="1"/>
    <col min="7176" max="7176" width="6.85546875" customWidth="1"/>
    <col min="7177" max="7177" width="6.5703125" customWidth="1"/>
    <col min="7178" max="7178" width="8.140625" customWidth="1"/>
    <col min="7179" max="7179" width="8.42578125" customWidth="1"/>
    <col min="7180" max="7180" width="10.140625" customWidth="1"/>
    <col min="7181" max="7181" width="16.7109375" customWidth="1"/>
    <col min="7425" max="7425" width="9.5703125" customWidth="1"/>
    <col min="7426" max="7426" width="8.7109375" customWidth="1"/>
    <col min="7427" max="7427" width="5.5703125" customWidth="1"/>
    <col min="7428" max="7428" width="7.5703125" customWidth="1"/>
    <col min="7429" max="7429" width="6.28515625" customWidth="1"/>
    <col min="7430" max="7430" width="7.140625" customWidth="1"/>
    <col min="7431" max="7431" width="5.28515625" customWidth="1"/>
    <col min="7432" max="7432" width="6.85546875" customWidth="1"/>
    <col min="7433" max="7433" width="6.5703125" customWidth="1"/>
    <col min="7434" max="7434" width="8.140625" customWidth="1"/>
    <col min="7435" max="7435" width="8.42578125" customWidth="1"/>
    <col min="7436" max="7436" width="10.140625" customWidth="1"/>
    <col min="7437" max="7437" width="16.7109375" customWidth="1"/>
    <col min="7681" max="7681" width="9.5703125" customWidth="1"/>
    <col min="7682" max="7682" width="8.7109375" customWidth="1"/>
    <col min="7683" max="7683" width="5.5703125" customWidth="1"/>
    <col min="7684" max="7684" width="7.5703125" customWidth="1"/>
    <col min="7685" max="7685" width="6.28515625" customWidth="1"/>
    <col min="7686" max="7686" width="7.140625" customWidth="1"/>
    <col min="7687" max="7687" width="5.28515625" customWidth="1"/>
    <col min="7688" max="7688" width="6.85546875" customWidth="1"/>
    <col min="7689" max="7689" width="6.5703125" customWidth="1"/>
    <col min="7690" max="7690" width="8.140625" customWidth="1"/>
    <col min="7691" max="7691" width="8.42578125" customWidth="1"/>
    <col min="7692" max="7692" width="10.140625" customWidth="1"/>
    <col min="7693" max="7693" width="16.7109375" customWidth="1"/>
    <col min="7937" max="7937" width="9.5703125" customWidth="1"/>
    <col min="7938" max="7938" width="8.7109375" customWidth="1"/>
    <col min="7939" max="7939" width="5.5703125" customWidth="1"/>
    <col min="7940" max="7940" width="7.5703125" customWidth="1"/>
    <col min="7941" max="7941" width="6.28515625" customWidth="1"/>
    <col min="7942" max="7942" width="7.140625" customWidth="1"/>
    <col min="7943" max="7943" width="5.28515625" customWidth="1"/>
    <col min="7944" max="7944" width="6.85546875" customWidth="1"/>
    <col min="7945" max="7945" width="6.5703125" customWidth="1"/>
    <col min="7946" max="7946" width="8.140625" customWidth="1"/>
    <col min="7947" max="7947" width="8.42578125" customWidth="1"/>
    <col min="7948" max="7948" width="10.140625" customWidth="1"/>
    <col min="7949" max="7949" width="16.7109375" customWidth="1"/>
    <col min="8193" max="8193" width="9.5703125" customWidth="1"/>
    <col min="8194" max="8194" width="8.7109375" customWidth="1"/>
    <col min="8195" max="8195" width="5.5703125" customWidth="1"/>
    <col min="8196" max="8196" width="7.5703125" customWidth="1"/>
    <col min="8197" max="8197" width="6.28515625" customWidth="1"/>
    <col min="8198" max="8198" width="7.140625" customWidth="1"/>
    <col min="8199" max="8199" width="5.28515625" customWidth="1"/>
    <col min="8200" max="8200" width="6.85546875" customWidth="1"/>
    <col min="8201" max="8201" width="6.5703125" customWidth="1"/>
    <col min="8202" max="8202" width="8.140625" customWidth="1"/>
    <col min="8203" max="8203" width="8.42578125" customWidth="1"/>
    <col min="8204" max="8204" width="10.140625" customWidth="1"/>
    <col min="8205" max="8205" width="16.7109375" customWidth="1"/>
    <col min="8449" max="8449" width="9.5703125" customWidth="1"/>
    <col min="8450" max="8450" width="8.7109375" customWidth="1"/>
    <col min="8451" max="8451" width="5.5703125" customWidth="1"/>
    <col min="8452" max="8452" width="7.5703125" customWidth="1"/>
    <col min="8453" max="8453" width="6.28515625" customWidth="1"/>
    <col min="8454" max="8454" width="7.140625" customWidth="1"/>
    <col min="8455" max="8455" width="5.28515625" customWidth="1"/>
    <col min="8456" max="8456" width="6.85546875" customWidth="1"/>
    <col min="8457" max="8457" width="6.5703125" customWidth="1"/>
    <col min="8458" max="8458" width="8.140625" customWidth="1"/>
    <col min="8459" max="8459" width="8.42578125" customWidth="1"/>
    <col min="8460" max="8460" width="10.140625" customWidth="1"/>
    <col min="8461" max="8461" width="16.7109375" customWidth="1"/>
    <col min="8705" max="8705" width="9.5703125" customWidth="1"/>
    <col min="8706" max="8706" width="8.7109375" customWidth="1"/>
    <col min="8707" max="8707" width="5.5703125" customWidth="1"/>
    <col min="8708" max="8708" width="7.5703125" customWidth="1"/>
    <col min="8709" max="8709" width="6.28515625" customWidth="1"/>
    <col min="8710" max="8710" width="7.140625" customWidth="1"/>
    <col min="8711" max="8711" width="5.28515625" customWidth="1"/>
    <col min="8712" max="8712" width="6.85546875" customWidth="1"/>
    <col min="8713" max="8713" width="6.5703125" customWidth="1"/>
    <col min="8714" max="8714" width="8.140625" customWidth="1"/>
    <col min="8715" max="8715" width="8.42578125" customWidth="1"/>
    <col min="8716" max="8716" width="10.140625" customWidth="1"/>
    <col min="8717" max="8717" width="16.7109375" customWidth="1"/>
    <col min="8961" max="8961" width="9.5703125" customWidth="1"/>
    <col min="8962" max="8962" width="8.7109375" customWidth="1"/>
    <col min="8963" max="8963" width="5.5703125" customWidth="1"/>
    <col min="8964" max="8964" width="7.5703125" customWidth="1"/>
    <col min="8965" max="8965" width="6.28515625" customWidth="1"/>
    <col min="8966" max="8966" width="7.140625" customWidth="1"/>
    <col min="8967" max="8967" width="5.28515625" customWidth="1"/>
    <col min="8968" max="8968" width="6.85546875" customWidth="1"/>
    <col min="8969" max="8969" width="6.5703125" customWidth="1"/>
    <col min="8970" max="8970" width="8.140625" customWidth="1"/>
    <col min="8971" max="8971" width="8.42578125" customWidth="1"/>
    <col min="8972" max="8972" width="10.140625" customWidth="1"/>
    <col min="8973" max="8973" width="16.7109375" customWidth="1"/>
    <col min="9217" max="9217" width="9.5703125" customWidth="1"/>
    <col min="9218" max="9218" width="8.7109375" customWidth="1"/>
    <col min="9219" max="9219" width="5.5703125" customWidth="1"/>
    <col min="9220" max="9220" width="7.5703125" customWidth="1"/>
    <col min="9221" max="9221" width="6.28515625" customWidth="1"/>
    <col min="9222" max="9222" width="7.140625" customWidth="1"/>
    <col min="9223" max="9223" width="5.28515625" customWidth="1"/>
    <col min="9224" max="9224" width="6.85546875" customWidth="1"/>
    <col min="9225" max="9225" width="6.5703125" customWidth="1"/>
    <col min="9226" max="9226" width="8.140625" customWidth="1"/>
    <col min="9227" max="9227" width="8.42578125" customWidth="1"/>
    <col min="9228" max="9228" width="10.140625" customWidth="1"/>
    <col min="9229" max="9229" width="16.7109375" customWidth="1"/>
    <col min="9473" max="9473" width="9.5703125" customWidth="1"/>
    <col min="9474" max="9474" width="8.7109375" customWidth="1"/>
    <col min="9475" max="9475" width="5.5703125" customWidth="1"/>
    <col min="9476" max="9476" width="7.5703125" customWidth="1"/>
    <col min="9477" max="9477" width="6.28515625" customWidth="1"/>
    <col min="9478" max="9478" width="7.140625" customWidth="1"/>
    <col min="9479" max="9479" width="5.28515625" customWidth="1"/>
    <col min="9480" max="9480" width="6.85546875" customWidth="1"/>
    <col min="9481" max="9481" width="6.5703125" customWidth="1"/>
    <col min="9482" max="9482" width="8.140625" customWidth="1"/>
    <col min="9483" max="9483" width="8.42578125" customWidth="1"/>
    <col min="9484" max="9484" width="10.140625" customWidth="1"/>
    <col min="9485" max="9485" width="16.7109375" customWidth="1"/>
    <col min="9729" max="9729" width="9.5703125" customWidth="1"/>
    <col min="9730" max="9730" width="8.7109375" customWidth="1"/>
    <col min="9731" max="9731" width="5.5703125" customWidth="1"/>
    <col min="9732" max="9732" width="7.5703125" customWidth="1"/>
    <col min="9733" max="9733" width="6.28515625" customWidth="1"/>
    <col min="9734" max="9734" width="7.140625" customWidth="1"/>
    <col min="9735" max="9735" width="5.28515625" customWidth="1"/>
    <col min="9736" max="9736" width="6.85546875" customWidth="1"/>
    <col min="9737" max="9737" width="6.5703125" customWidth="1"/>
    <col min="9738" max="9738" width="8.140625" customWidth="1"/>
    <col min="9739" max="9739" width="8.42578125" customWidth="1"/>
    <col min="9740" max="9740" width="10.140625" customWidth="1"/>
    <col min="9741" max="9741" width="16.7109375" customWidth="1"/>
    <col min="9985" max="9985" width="9.5703125" customWidth="1"/>
    <col min="9986" max="9986" width="8.7109375" customWidth="1"/>
    <col min="9987" max="9987" width="5.5703125" customWidth="1"/>
    <col min="9988" max="9988" width="7.5703125" customWidth="1"/>
    <col min="9989" max="9989" width="6.28515625" customWidth="1"/>
    <col min="9990" max="9990" width="7.140625" customWidth="1"/>
    <col min="9991" max="9991" width="5.28515625" customWidth="1"/>
    <col min="9992" max="9992" width="6.85546875" customWidth="1"/>
    <col min="9993" max="9993" width="6.5703125" customWidth="1"/>
    <col min="9994" max="9994" width="8.140625" customWidth="1"/>
    <col min="9995" max="9995" width="8.42578125" customWidth="1"/>
    <col min="9996" max="9996" width="10.140625" customWidth="1"/>
    <col min="9997" max="9997" width="16.7109375" customWidth="1"/>
    <col min="10241" max="10241" width="9.5703125" customWidth="1"/>
    <col min="10242" max="10242" width="8.7109375" customWidth="1"/>
    <col min="10243" max="10243" width="5.5703125" customWidth="1"/>
    <col min="10244" max="10244" width="7.5703125" customWidth="1"/>
    <col min="10245" max="10245" width="6.28515625" customWidth="1"/>
    <col min="10246" max="10246" width="7.140625" customWidth="1"/>
    <col min="10247" max="10247" width="5.28515625" customWidth="1"/>
    <col min="10248" max="10248" width="6.85546875" customWidth="1"/>
    <col min="10249" max="10249" width="6.5703125" customWidth="1"/>
    <col min="10250" max="10250" width="8.140625" customWidth="1"/>
    <col min="10251" max="10251" width="8.42578125" customWidth="1"/>
    <col min="10252" max="10252" width="10.140625" customWidth="1"/>
    <col min="10253" max="10253" width="16.7109375" customWidth="1"/>
    <col min="10497" max="10497" width="9.5703125" customWidth="1"/>
    <col min="10498" max="10498" width="8.7109375" customWidth="1"/>
    <col min="10499" max="10499" width="5.5703125" customWidth="1"/>
    <col min="10500" max="10500" width="7.5703125" customWidth="1"/>
    <col min="10501" max="10501" width="6.28515625" customWidth="1"/>
    <col min="10502" max="10502" width="7.140625" customWidth="1"/>
    <col min="10503" max="10503" width="5.28515625" customWidth="1"/>
    <col min="10504" max="10504" width="6.85546875" customWidth="1"/>
    <col min="10505" max="10505" width="6.5703125" customWidth="1"/>
    <col min="10506" max="10506" width="8.140625" customWidth="1"/>
    <col min="10507" max="10507" width="8.42578125" customWidth="1"/>
    <col min="10508" max="10508" width="10.140625" customWidth="1"/>
    <col min="10509" max="10509" width="16.7109375" customWidth="1"/>
    <col min="10753" max="10753" width="9.5703125" customWidth="1"/>
    <col min="10754" max="10754" width="8.7109375" customWidth="1"/>
    <col min="10755" max="10755" width="5.5703125" customWidth="1"/>
    <col min="10756" max="10756" width="7.5703125" customWidth="1"/>
    <col min="10757" max="10757" width="6.28515625" customWidth="1"/>
    <col min="10758" max="10758" width="7.140625" customWidth="1"/>
    <col min="10759" max="10759" width="5.28515625" customWidth="1"/>
    <col min="10760" max="10760" width="6.85546875" customWidth="1"/>
    <col min="10761" max="10761" width="6.5703125" customWidth="1"/>
    <col min="10762" max="10762" width="8.140625" customWidth="1"/>
    <col min="10763" max="10763" width="8.42578125" customWidth="1"/>
    <col min="10764" max="10764" width="10.140625" customWidth="1"/>
    <col min="10765" max="10765" width="16.7109375" customWidth="1"/>
    <col min="11009" max="11009" width="9.5703125" customWidth="1"/>
    <col min="11010" max="11010" width="8.7109375" customWidth="1"/>
    <col min="11011" max="11011" width="5.5703125" customWidth="1"/>
    <col min="11012" max="11012" width="7.5703125" customWidth="1"/>
    <col min="11013" max="11013" width="6.28515625" customWidth="1"/>
    <col min="11014" max="11014" width="7.140625" customWidth="1"/>
    <col min="11015" max="11015" width="5.28515625" customWidth="1"/>
    <col min="11016" max="11016" width="6.85546875" customWidth="1"/>
    <col min="11017" max="11017" width="6.5703125" customWidth="1"/>
    <col min="11018" max="11018" width="8.140625" customWidth="1"/>
    <col min="11019" max="11019" width="8.42578125" customWidth="1"/>
    <col min="11020" max="11020" width="10.140625" customWidth="1"/>
    <col min="11021" max="11021" width="16.7109375" customWidth="1"/>
    <col min="11265" max="11265" width="9.5703125" customWidth="1"/>
    <col min="11266" max="11266" width="8.7109375" customWidth="1"/>
    <col min="11267" max="11267" width="5.5703125" customWidth="1"/>
    <col min="11268" max="11268" width="7.5703125" customWidth="1"/>
    <col min="11269" max="11269" width="6.28515625" customWidth="1"/>
    <col min="11270" max="11270" width="7.140625" customWidth="1"/>
    <col min="11271" max="11271" width="5.28515625" customWidth="1"/>
    <col min="11272" max="11272" width="6.85546875" customWidth="1"/>
    <col min="11273" max="11273" width="6.5703125" customWidth="1"/>
    <col min="11274" max="11274" width="8.140625" customWidth="1"/>
    <col min="11275" max="11275" width="8.42578125" customWidth="1"/>
    <col min="11276" max="11276" width="10.140625" customWidth="1"/>
    <col min="11277" max="11277" width="16.7109375" customWidth="1"/>
    <col min="11521" max="11521" width="9.5703125" customWidth="1"/>
    <col min="11522" max="11522" width="8.7109375" customWidth="1"/>
    <col min="11523" max="11523" width="5.5703125" customWidth="1"/>
    <col min="11524" max="11524" width="7.5703125" customWidth="1"/>
    <col min="11525" max="11525" width="6.28515625" customWidth="1"/>
    <col min="11526" max="11526" width="7.140625" customWidth="1"/>
    <col min="11527" max="11527" width="5.28515625" customWidth="1"/>
    <col min="11528" max="11528" width="6.85546875" customWidth="1"/>
    <col min="11529" max="11529" width="6.5703125" customWidth="1"/>
    <col min="11530" max="11530" width="8.140625" customWidth="1"/>
    <col min="11531" max="11531" width="8.42578125" customWidth="1"/>
    <col min="11532" max="11532" width="10.140625" customWidth="1"/>
    <col min="11533" max="11533" width="16.7109375" customWidth="1"/>
    <col min="11777" max="11777" width="9.5703125" customWidth="1"/>
    <col min="11778" max="11778" width="8.7109375" customWidth="1"/>
    <col min="11779" max="11779" width="5.5703125" customWidth="1"/>
    <col min="11780" max="11780" width="7.5703125" customWidth="1"/>
    <col min="11781" max="11781" width="6.28515625" customWidth="1"/>
    <col min="11782" max="11782" width="7.140625" customWidth="1"/>
    <col min="11783" max="11783" width="5.28515625" customWidth="1"/>
    <col min="11784" max="11784" width="6.85546875" customWidth="1"/>
    <col min="11785" max="11785" width="6.5703125" customWidth="1"/>
    <col min="11786" max="11786" width="8.140625" customWidth="1"/>
    <col min="11787" max="11787" width="8.42578125" customWidth="1"/>
    <col min="11788" max="11788" width="10.140625" customWidth="1"/>
    <col min="11789" max="11789" width="16.7109375" customWidth="1"/>
    <col min="12033" max="12033" width="9.5703125" customWidth="1"/>
    <col min="12034" max="12034" width="8.7109375" customWidth="1"/>
    <col min="12035" max="12035" width="5.5703125" customWidth="1"/>
    <col min="12036" max="12036" width="7.5703125" customWidth="1"/>
    <col min="12037" max="12037" width="6.28515625" customWidth="1"/>
    <col min="12038" max="12038" width="7.140625" customWidth="1"/>
    <col min="12039" max="12039" width="5.28515625" customWidth="1"/>
    <col min="12040" max="12040" width="6.85546875" customWidth="1"/>
    <col min="12041" max="12041" width="6.5703125" customWidth="1"/>
    <col min="12042" max="12042" width="8.140625" customWidth="1"/>
    <col min="12043" max="12043" width="8.42578125" customWidth="1"/>
    <col min="12044" max="12044" width="10.140625" customWidth="1"/>
    <col min="12045" max="12045" width="16.7109375" customWidth="1"/>
    <col min="12289" max="12289" width="9.5703125" customWidth="1"/>
    <col min="12290" max="12290" width="8.7109375" customWidth="1"/>
    <col min="12291" max="12291" width="5.5703125" customWidth="1"/>
    <col min="12292" max="12292" width="7.5703125" customWidth="1"/>
    <col min="12293" max="12293" width="6.28515625" customWidth="1"/>
    <col min="12294" max="12294" width="7.140625" customWidth="1"/>
    <col min="12295" max="12295" width="5.28515625" customWidth="1"/>
    <col min="12296" max="12296" width="6.85546875" customWidth="1"/>
    <col min="12297" max="12297" width="6.5703125" customWidth="1"/>
    <col min="12298" max="12298" width="8.140625" customWidth="1"/>
    <col min="12299" max="12299" width="8.42578125" customWidth="1"/>
    <col min="12300" max="12300" width="10.140625" customWidth="1"/>
    <col min="12301" max="12301" width="16.7109375" customWidth="1"/>
    <col min="12545" max="12545" width="9.5703125" customWidth="1"/>
    <col min="12546" max="12546" width="8.7109375" customWidth="1"/>
    <col min="12547" max="12547" width="5.5703125" customWidth="1"/>
    <col min="12548" max="12548" width="7.5703125" customWidth="1"/>
    <col min="12549" max="12549" width="6.28515625" customWidth="1"/>
    <col min="12550" max="12550" width="7.140625" customWidth="1"/>
    <col min="12551" max="12551" width="5.28515625" customWidth="1"/>
    <col min="12552" max="12552" width="6.85546875" customWidth="1"/>
    <col min="12553" max="12553" width="6.5703125" customWidth="1"/>
    <col min="12554" max="12554" width="8.140625" customWidth="1"/>
    <col min="12555" max="12555" width="8.42578125" customWidth="1"/>
    <col min="12556" max="12556" width="10.140625" customWidth="1"/>
    <col min="12557" max="12557" width="16.7109375" customWidth="1"/>
    <col min="12801" max="12801" width="9.5703125" customWidth="1"/>
    <col min="12802" max="12802" width="8.7109375" customWidth="1"/>
    <col min="12803" max="12803" width="5.5703125" customWidth="1"/>
    <col min="12804" max="12804" width="7.5703125" customWidth="1"/>
    <col min="12805" max="12805" width="6.28515625" customWidth="1"/>
    <col min="12806" max="12806" width="7.140625" customWidth="1"/>
    <col min="12807" max="12807" width="5.28515625" customWidth="1"/>
    <col min="12808" max="12808" width="6.85546875" customWidth="1"/>
    <col min="12809" max="12809" width="6.5703125" customWidth="1"/>
    <col min="12810" max="12810" width="8.140625" customWidth="1"/>
    <col min="12811" max="12811" width="8.42578125" customWidth="1"/>
    <col min="12812" max="12812" width="10.140625" customWidth="1"/>
    <col min="12813" max="12813" width="16.7109375" customWidth="1"/>
    <col min="13057" max="13057" width="9.5703125" customWidth="1"/>
    <col min="13058" max="13058" width="8.7109375" customWidth="1"/>
    <col min="13059" max="13059" width="5.5703125" customWidth="1"/>
    <col min="13060" max="13060" width="7.5703125" customWidth="1"/>
    <col min="13061" max="13061" width="6.28515625" customWidth="1"/>
    <col min="13062" max="13062" width="7.140625" customWidth="1"/>
    <col min="13063" max="13063" width="5.28515625" customWidth="1"/>
    <col min="13064" max="13064" width="6.85546875" customWidth="1"/>
    <col min="13065" max="13065" width="6.5703125" customWidth="1"/>
    <col min="13066" max="13066" width="8.140625" customWidth="1"/>
    <col min="13067" max="13067" width="8.42578125" customWidth="1"/>
    <col min="13068" max="13068" width="10.140625" customWidth="1"/>
    <col min="13069" max="13069" width="16.7109375" customWidth="1"/>
    <col min="13313" max="13313" width="9.5703125" customWidth="1"/>
    <col min="13314" max="13314" width="8.7109375" customWidth="1"/>
    <col min="13315" max="13315" width="5.5703125" customWidth="1"/>
    <col min="13316" max="13316" width="7.5703125" customWidth="1"/>
    <col min="13317" max="13317" width="6.28515625" customWidth="1"/>
    <col min="13318" max="13318" width="7.140625" customWidth="1"/>
    <col min="13319" max="13319" width="5.28515625" customWidth="1"/>
    <col min="13320" max="13320" width="6.85546875" customWidth="1"/>
    <col min="13321" max="13321" width="6.5703125" customWidth="1"/>
    <col min="13322" max="13322" width="8.140625" customWidth="1"/>
    <col min="13323" max="13323" width="8.42578125" customWidth="1"/>
    <col min="13324" max="13324" width="10.140625" customWidth="1"/>
    <col min="13325" max="13325" width="16.7109375" customWidth="1"/>
    <col min="13569" max="13569" width="9.5703125" customWidth="1"/>
    <col min="13570" max="13570" width="8.7109375" customWidth="1"/>
    <col min="13571" max="13571" width="5.5703125" customWidth="1"/>
    <col min="13572" max="13572" width="7.5703125" customWidth="1"/>
    <col min="13573" max="13573" width="6.28515625" customWidth="1"/>
    <col min="13574" max="13574" width="7.140625" customWidth="1"/>
    <col min="13575" max="13575" width="5.28515625" customWidth="1"/>
    <col min="13576" max="13576" width="6.85546875" customWidth="1"/>
    <col min="13577" max="13577" width="6.5703125" customWidth="1"/>
    <col min="13578" max="13578" width="8.140625" customWidth="1"/>
    <col min="13579" max="13579" width="8.42578125" customWidth="1"/>
    <col min="13580" max="13580" width="10.140625" customWidth="1"/>
    <col min="13581" max="13581" width="16.7109375" customWidth="1"/>
    <col min="13825" max="13825" width="9.5703125" customWidth="1"/>
    <col min="13826" max="13826" width="8.7109375" customWidth="1"/>
    <col min="13827" max="13827" width="5.5703125" customWidth="1"/>
    <col min="13828" max="13828" width="7.5703125" customWidth="1"/>
    <col min="13829" max="13829" width="6.28515625" customWidth="1"/>
    <col min="13830" max="13830" width="7.140625" customWidth="1"/>
    <col min="13831" max="13831" width="5.28515625" customWidth="1"/>
    <col min="13832" max="13832" width="6.85546875" customWidth="1"/>
    <col min="13833" max="13833" width="6.5703125" customWidth="1"/>
    <col min="13834" max="13834" width="8.140625" customWidth="1"/>
    <col min="13835" max="13835" width="8.42578125" customWidth="1"/>
    <col min="13836" max="13836" width="10.140625" customWidth="1"/>
    <col min="13837" max="13837" width="16.7109375" customWidth="1"/>
    <col min="14081" max="14081" width="9.5703125" customWidth="1"/>
    <col min="14082" max="14082" width="8.7109375" customWidth="1"/>
    <col min="14083" max="14083" width="5.5703125" customWidth="1"/>
    <col min="14084" max="14084" width="7.5703125" customWidth="1"/>
    <col min="14085" max="14085" width="6.28515625" customWidth="1"/>
    <col min="14086" max="14086" width="7.140625" customWidth="1"/>
    <col min="14087" max="14087" width="5.28515625" customWidth="1"/>
    <col min="14088" max="14088" width="6.85546875" customWidth="1"/>
    <col min="14089" max="14089" width="6.5703125" customWidth="1"/>
    <col min="14090" max="14090" width="8.140625" customWidth="1"/>
    <col min="14091" max="14091" width="8.42578125" customWidth="1"/>
    <col min="14092" max="14092" width="10.140625" customWidth="1"/>
    <col min="14093" max="14093" width="16.7109375" customWidth="1"/>
    <col min="14337" max="14337" width="9.5703125" customWidth="1"/>
    <col min="14338" max="14338" width="8.7109375" customWidth="1"/>
    <col min="14339" max="14339" width="5.5703125" customWidth="1"/>
    <col min="14340" max="14340" width="7.5703125" customWidth="1"/>
    <col min="14341" max="14341" width="6.28515625" customWidth="1"/>
    <col min="14342" max="14342" width="7.140625" customWidth="1"/>
    <col min="14343" max="14343" width="5.28515625" customWidth="1"/>
    <col min="14344" max="14344" width="6.85546875" customWidth="1"/>
    <col min="14345" max="14345" width="6.5703125" customWidth="1"/>
    <col min="14346" max="14346" width="8.140625" customWidth="1"/>
    <col min="14347" max="14347" width="8.42578125" customWidth="1"/>
    <col min="14348" max="14348" width="10.140625" customWidth="1"/>
    <col min="14349" max="14349" width="16.7109375" customWidth="1"/>
    <col min="14593" max="14593" width="9.5703125" customWidth="1"/>
    <col min="14594" max="14594" width="8.7109375" customWidth="1"/>
    <col min="14595" max="14595" width="5.5703125" customWidth="1"/>
    <col min="14596" max="14596" width="7.5703125" customWidth="1"/>
    <col min="14597" max="14597" width="6.28515625" customWidth="1"/>
    <col min="14598" max="14598" width="7.140625" customWidth="1"/>
    <col min="14599" max="14599" width="5.28515625" customWidth="1"/>
    <col min="14600" max="14600" width="6.85546875" customWidth="1"/>
    <col min="14601" max="14601" width="6.5703125" customWidth="1"/>
    <col min="14602" max="14602" width="8.140625" customWidth="1"/>
    <col min="14603" max="14603" width="8.42578125" customWidth="1"/>
    <col min="14604" max="14604" width="10.140625" customWidth="1"/>
    <col min="14605" max="14605" width="16.7109375" customWidth="1"/>
    <col min="14849" max="14849" width="9.5703125" customWidth="1"/>
    <col min="14850" max="14850" width="8.7109375" customWidth="1"/>
    <col min="14851" max="14851" width="5.5703125" customWidth="1"/>
    <col min="14852" max="14852" width="7.5703125" customWidth="1"/>
    <col min="14853" max="14853" width="6.28515625" customWidth="1"/>
    <col min="14854" max="14854" width="7.140625" customWidth="1"/>
    <col min="14855" max="14855" width="5.28515625" customWidth="1"/>
    <col min="14856" max="14856" width="6.85546875" customWidth="1"/>
    <col min="14857" max="14857" width="6.5703125" customWidth="1"/>
    <col min="14858" max="14858" width="8.140625" customWidth="1"/>
    <col min="14859" max="14859" width="8.42578125" customWidth="1"/>
    <col min="14860" max="14860" width="10.140625" customWidth="1"/>
    <col min="14861" max="14861" width="16.7109375" customWidth="1"/>
    <col min="15105" max="15105" width="9.5703125" customWidth="1"/>
    <col min="15106" max="15106" width="8.7109375" customWidth="1"/>
    <col min="15107" max="15107" width="5.5703125" customWidth="1"/>
    <col min="15108" max="15108" width="7.5703125" customWidth="1"/>
    <col min="15109" max="15109" width="6.28515625" customWidth="1"/>
    <col min="15110" max="15110" width="7.140625" customWidth="1"/>
    <col min="15111" max="15111" width="5.28515625" customWidth="1"/>
    <col min="15112" max="15112" width="6.85546875" customWidth="1"/>
    <col min="15113" max="15113" width="6.5703125" customWidth="1"/>
    <col min="15114" max="15114" width="8.140625" customWidth="1"/>
    <col min="15115" max="15115" width="8.42578125" customWidth="1"/>
    <col min="15116" max="15116" width="10.140625" customWidth="1"/>
    <col min="15117" max="15117" width="16.7109375" customWidth="1"/>
    <col min="15361" max="15361" width="9.5703125" customWidth="1"/>
    <col min="15362" max="15362" width="8.7109375" customWidth="1"/>
    <col min="15363" max="15363" width="5.5703125" customWidth="1"/>
    <col min="15364" max="15364" width="7.5703125" customWidth="1"/>
    <col min="15365" max="15365" width="6.28515625" customWidth="1"/>
    <col min="15366" max="15366" width="7.140625" customWidth="1"/>
    <col min="15367" max="15367" width="5.28515625" customWidth="1"/>
    <col min="15368" max="15368" width="6.85546875" customWidth="1"/>
    <col min="15369" max="15369" width="6.5703125" customWidth="1"/>
    <col min="15370" max="15370" width="8.140625" customWidth="1"/>
    <col min="15371" max="15371" width="8.42578125" customWidth="1"/>
    <col min="15372" max="15372" width="10.140625" customWidth="1"/>
    <col min="15373" max="15373" width="16.7109375" customWidth="1"/>
    <col min="15617" max="15617" width="9.5703125" customWidth="1"/>
    <col min="15618" max="15618" width="8.7109375" customWidth="1"/>
    <col min="15619" max="15619" width="5.5703125" customWidth="1"/>
    <col min="15620" max="15620" width="7.5703125" customWidth="1"/>
    <col min="15621" max="15621" width="6.28515625" customWidth="1"/>
    <col min="15622" max="15622" width="7.140625" customWidth="1"/>
    <col min="15623" max="15623" width="5.28515625" customWidth="1"/>
    <col min="15624" max="15624" width="6.85546875" customWidth="1"/>
    <col min="15625" max="15625" width="6.5703125" customWidth="1"/>
    <col min="15626" max="15626" width="8.140625" customWidth="1"/>
    <col min="15627" max="15627" width="8.42578125" customWidth="1"/>
    <col min="15628" max="15628" width="10.140625" customWidth="1"/>
    <col min="15629" max="15629" width="16.7109375" customWidth="1"/>
    <col min="15873" max="15873" width="9.5703125" customWidth="1"/>
    <col min="15874" max="15874" width="8.7109375" customWidth="1"/>
    <col min="15875" max="15875" width="5.5703125" customWidth="1"/>
    <col min="15876" max="15876" width="7.5703125" customWidth="1"/>
    <col min="15877" max="15877" width="6.28515625" customWidth="1"/>
    <col min="15878" max="15878" width="7.140625" customWidth="1"/>
    <col min="15879" max="15879" width="5.28515625" customWidth="1"/>
    <col min="15880" max="15880" width="6.85546875" customWidth="1"/>
    <col min="15881" max="15881" width="6.5703125" customWidth="1"/>
    <col min="15882" max="15882" width="8.140625" customWidth="1"/>
    <col min="15883" max="15883" width="8.42578125" customWidth="1"/>
    <col min="15884" max="15884" width="10.140625" customWidth="1"/>
    <col min="15885" max="15885" width="16.7109375" customWidth="1"/>
    <col min="16129" max="16129" width="9.5703125" customWidth="1"/>
    <col min="16130" max="16130" width="8.7109375" customWidth="1"/>
    <col min="16131" max="16131" width="5.5703125" customWidth="1"/>
    <col min="16132" max="16132" width="7.5703125" customWidth="1"/>
    <col min="16133" max="16133" width="6.28515625" customWidth="1"/>
    <col min="16134" max="16134" width="7.140625" customWidth="1"/>
    <col min="16135" max="16135" width="5.28515625" customWidth="1"/>
    <col min="16136" max="16136" width="6.85546875" customWidth="1"/>
    <col min="16137" max="16137" width="6.5703125" customWidth="1"/>
    <col min="16138" max="16138" width="8.140625" customWidth="1"/>
    <col min="16139" max="16139" width="8.42578125" customWidth="1"/>
    <col min="16140" max="16140" width="10.140625" customWidth="1"/>
    <col min="16141" max="16141" width="16.7109375" customWidth="1"/>
  </cols>
  <sheetData>
    <row r="1" spans="1:14" x14ac:dyDescent="0.25">
      <c r="A1" s="72" t="str">
        <f>'1 PANEL DATA DOUBLE SAMPLES'!A1</f>
        <v>QUALITY CONTROL OF THE PANEL (COI/T.20/Doc.Nº17)</v>
      </c>
    </row>
    <row r="2" spans="1:14" x14ac:dyDescent="0.25">
      <c r="A2" s="72" t="s">
        <v>83</v>
      </c>
    </row>
    <row r="3" spans="1:14" ht="15.75" thickBot="1" x14ac:dyDescent="0.3">
      <c r="A3" s="122"/>
    </row>
    <row r="4" spans="1:14" ht="21" thickTop="1" thickBot="1" x14ac:dyDescent="0.3">
      <c r="A4" s="320" t="s">
        <v>18</v>
      </c>
      <c r="B4" s="321"/>
      <c r="C4" s="343" t="str">
        <f>'1 PANEL DATA DOUBLE SAMPLES'!C8:E8</f>
        <v>XXXX</v>
      </c>
      <c r="D4" s="344"/>
      <c r="E4" s="344"/>
      <c r="F4" s="345"/>
      <c r="H4" s="346" t="s">
        <v>97</v>
      </c>
      <c r="I4" s="347"/>
      <c r="J4" s="347"/>
      <c r="K4" s="196" t="s">
        <v>17</v>
      </c>
    </row>
    <row r="5" spans="1:14" ht="7.5" customHeight="1" thickTop="1" x14ac:dyDescent="0.25">
      <c r="A5" s="126"/>
      <c r="B5" s="127"/>
      <c r="C5" s="128"/>
      <c r="D5" s="129"/>
      <c r="E5" s="129"/>
      <c r="F5" s="129"/>
      <c r="N5" s="25"/>
    </row>
    <row r="6" spans="1:14" ht="20.25" customHeight="1" x14ac:dyDescent="0.25">
      <c r="A6" s="25" t="s">
        <v>100</v>
      </c>
      <c r="B6" s="127"/>
      <c r="C6" s="128"/>
      <c r="D6" s="129"/>
      <c r="E6" s="129"/>
      <c r="F6" s="129"/>
      <c r="N6" s="25"/>
    </row>
    <row r="7" spans="1:14" ht="8.25" customHeight="1" thickBot="1" x14ac:dyDescent="0.3">
      <c r="A7" s="126"/>
      <c r="B7" s="127"/>
      <c r="C7" s="128"/>
      <c r="D7" s="129"/>
      <c r="E7" s="129"/>
      <c r="F7" s="129"/>
      <c r="N7" s="25"/>
    </row>
    <row r="8" spans="1:14" ht="15.75" thickTop="1" x14ac:dyDescent="0.25">
      <c r="A8" s="130"/>
      <c r="B8" s="131"/>
      <c r="C8" s="131"/>
      <c r="D8" s="337" t="s">
        <v>84</v>
      </c>
      <c r="E8" s="338"/>
      <c r="F8" s="338"/>
      <c r="G8" s="338"/>
      <c r="H8" s="338"/>
      <c r="I8" s="339"/>
      <c r="J8" s="340" t="s">
        <v>85</v>
      </c>
      <c r="K8" s="132"/>
      <c r="L8" s="133"/>
    </row>
    <row r="9" spans="1:14" ht="15.75" thickBot="1" x14ac:dyDescent="0.3">
      <c r="A9" s="131"/>
      <c r="B9" s="131"/>
      <c r="C9" s="131"/>
      <c r="D9" s="145"/>
      <c r="E9" s="146" t="s">
        <v>86</v>
      </c>
      <c r="F9" s="223">
        <v>0.44</v>
      </c>
      <c r="G9" s="147"/>
      <c r="H9" s="148"/>
      <c r="I9" s="162"/>
      <c r="J9" s="341"/>
      <c r="K9" s="132"/>
      <c r="L9" s="133"/>
    </row>
    <row r="10" spans="1:14" ht="30.75" customHeight="1" thickTop="1" x14ac:dyDescent="0.25">
      <c r="A10" s="238" t="s">
        <v>87</v>
      </c>
      <c r="B10" s="239" t="s">
        <v>88</v>
      </c>
      <c r="C10" s="159" t="s">
        <v>5</v>
      </c>
      <c r="D10" s="163" t="s">
        <v>89</v>
      </c>
      <c r="E10" s="151" t="s">
        <v>90</v>
      </c>
      <c r="F10" s="151" t="s">
        <v>91</v>
      </c>
      <c r="G10" s="151" t="s">
        <v>92</v>
      </c>
      <c r="H10" s="151" t="s">
        <v>93</v>
      </c>
      <c r="I10" s="164" t="s">
        <v>94</v>
      </c>
      <c r="J10" s="226" t="s">
        <v>95</v>
      </c>
      <c r="K10" s="227" t="s">
        <v>12</v>
      </c>
      <c r="L10" s="228" t="s">
        <v>96</v>
      </c>
    </row>
    <row r="11" spans="1:14" s="123" customFormat="1" ht="15" customHeight="1" x14ac:dyDescent="0.2">
      <c r="A11" s="240"/>
      <c r="B11" s="241"/>
      <c r="C11" s="160">
        <v>1</v>
      </c>
      <c r="D11" s="224">
        <v>5.15</v>
      </c>
      <c r="E11" s="153">
        <f>G11-3*$F$9</f>
        <v>3.6799999999999997</v>
      </c>
      <c r="F11" s="153">
        <f>(G11-2*$F$9)</f>
        <v>4.12</v>
      </c>
      <c r="G11" s="222">
        <v>5</v>
      </c>
      <c r="H11" s="153">
        <f>G11+2*$F$9</f>
        <v>5.88</v>
      </c>
      <c r="I11" s="165">
        <f>G11+3*$F$9</f>
        <v>6.32</v>
      </c>
      <c r="J11" s="229">
        <v>0</v>
      </c>
      <c r="K11" s="230"/>
      <c r="L11" s="231"/>
    </row>
    <row r="12" spans="1:14" s="123" customFormat="1" ht="15" customHeight="1" x14ac:dyDescent="0.2">
      <c r="A12" s="240"/>
      <c r="B12" s="241"/>
      <c r="C12" s="160">
        <v>2</v>
      </c>
      <c r="D12" s="224">
        <v>4.75</v>
      </c>
      <c r="E12" s="153">
        <f t="shared" ref="E12:E50" si="0">G12-3*$F$9</f>
        <v>3.6799999999999997</v>
      </c>
      <c r="F12" s="153">
        <f t="shared" ref="F12:F50" si="1">(G12-2*$F$9)</f>
        <v>4.12</v>
      </c>
      <c r="G12" s="153">
        <f>G11</f>
        <v>5</v>
      </c>
      <c r="H12" s="153">
        <f t="shared" ref="H12:H50" si="2">G12+2*$F$9</f>
        <v>5.88</v>
      </c>
      <c r="I12" s="165">
        <f t="shared" ref="I12:I50" si="3">G12+3*$F$9</f>
        <v>6.32</v>
      </c>
      <c r="J12" s="229">
        <v>0</v>
      </c>
      <c r="K12" s="230"/>
      <c r="L12" s="231"/>
    </row>
    <row r="13" spans="1:14" s="123" customFormat="1" ht="15" customHeight="1" x14ac:dyDescent="0.2">
      <c r="A13" s="240"/>
      <c r="B13" s="241"/>
      <c r="C13" s="160">
        <v>3</v>
      </c>
      <c r="D13" s="224">
        <v>5.05</v>
      </c>
      <c r="E13" s="153">
        <f t="shared" si="0"/>
        <v>3.6799999999999997</v>
      </c>
      <c r="F13" s="153">
        <f t="shared" si="1"/>
        <v>4.12</v>
      </c>
      <c r="G13" s="153">
        <f>G11</f>
        <v>5</v>
      </c>
      <c r="H13" s="153">
        <f t="shared" si="2"/>
        <v>5.88</v>
      </c>
      <c r="I13" s="165">
        <f t="shared" si="3"/>
        <v>6.32</v>
      </c>
      <c r="J13" s="229">
        <v>0</v>
      </c>
      <c r="K13" s="230"/>
      <c r="L13" s="231"/>
    </row>
    <row r="14" spans="1:14" s="123" customFormat="1" ht="15" customHeight="1" x14ac:dyDescent="0.2">
      <c r="A14" s="240"/>
      <c r="B14" s="241"/>
      <c r="C14" s="160">
        <v>4</v>
      </c>
      <c r="D14" s="224">
        <v>4.8499999999999996</v>
      </c>
      <c r="E14" s="153">
        <f t="shared" si="0"/>
        <v>3.6799999999999997</v>
      </c>
      <c r="F14" s="153">
        <f t="shared" si="1"/>
        <v>4.12</v>
      </c>
      <c r="G14" s="153">
        <f>G11</f>
        <v>5</v>
      </c>
      <c r="H14" s="153">
        <f t="shared" si="2"/>
        <v>5.88</v>
      </c>
      <c r="I14" s="165">
        <f t="shared" si="3"/>
        <v>6.32</v>
      </c>
      <c r="J14" s="229">
        <v>0</v>
      </c>
      <c r="K14" s="230"/>
      <c r="L14" s="231"/>
    </row>
    <row r="15" spans="1:14" s="123" customFormat="1" ht="15" customHeight="1" x14ac:dyDescent="0.2">
      <c r="A15" s="240"/>
      <c r="B15" s="241"/>
      <c r="C15" s="160">
        <v>5</v>
      </c>
      <c r="D15" s="224">
        <v>5.0999999999999996</v>
      </c>
      <c r="E15" s="153">
        <f t="shared" si="0"/>
        <v>3.6799999999999997</v>
      </c>
      <c r="F15" s="153">
        <f t="shared" si="1"/>
        <v>4.12</v>
      </c>
      <c r="G15" s="153">
        <f>G11</f>
        <v>5</v>
      </c>
      <c r="H15" s="153">
        <f t="shared" si="2"/>
        <v>5.88</v>
      </c>
      <c r="I15" s="165">
        <f t="shared" si="3"/>
        <v>6.32</v>
      </c>
      <c r="J15" s="229">
        <v>0</v>
      </c>
      <c r="K15" s="230"/>
      <c r="L15" s="231"/>
    </row>
    <row r="16" spans="1:14" s="123" customFormat="1" ht="15" customHeight="1" x14ac:dyDescent="0.2">
      <c r="A16" s="240"/>
      <c r="B16" s="241"/>
      <c r="C16" s="160">
        <v>6</v>
      </c>
      <c r="D16" s="224">
        <v>4.7</v>
      </c>
      <c r="E16" s="153">
        <f t="shared" si="0"/>
        <v>3.6799999999999997</v>
      </c>
      <c r="F16" s="153">
        <f t="shared" si="1"/>
        <v>4.12</v>
      </c>
      <c r="G16" s="153">
        <f>G11</f>
        <v>5</v>
      </c>
      <c r="H16" s="153">
        <f t="shared" si="2"/>
        <v>5.88</v>
      </c>
      <c r="I16" s="165">
        <f t="shared" si="3"/>
        <v>6.32</v>
      </c>
      <c r="J16" s="229">
        <v>0</v>
      </c>
      <c r="K16" s="230"/>
      <c r="L16" s="232"/>
    </row>
    <row r="17" spans="1:12" s="123" customFormat="1" ht="15" customHeight="1" x14ac:dyDescent="0.2">
      <c r="A17" s="240"/>
      <c r="B17" s="241"/>
      <c r="C17" s="160">
        <v>7</v>
      </c>
      <c r="D17" s="224"/>
      <c r="E17" s="153">
        <f t="shared" si="0"/>
        <v>3.6799999999999997</v>
      </c>
      <c r="F17" s="153">
        <f t="shared" si="1"/>
        <v>4.12</v>
      </c>
      <c r="G17" s="153">
        <f>G11</f>
        <v>5</v>
      </c>
      <c r="H17" s="153">
        <f t="shared" si="2"/>
        <v>5.88</v>
      </c>
      <c r="I17" s="165">
        <f t="shared" si="3"/>
        <v>6.32</v>
      </c>
      <c r="J17" s="229"/>
      <c r="K17" s="230"/>
      <c r="L17" s="231"/>
    </row>
    <row r="18" spans="1:12" s="123" customFormat="1" ht="15" customHeight="1" x14ac:dyDescent="0.2">
      <c r="A18" s="240"/>
      <c r="B18" s="241"/>
      <c r="C18" s="160">
        <v>8</v>
      </c>
      <c r="D18" s="224"/>
      <c r="E18" s="153">
        <f t="shared" si="0"/>
        <v>3.6799999999999997</v>
      </c>
      <c r="F18" s="153">
        <f t="shared" si="1"/>
        <v>4.12</v>
      </c>
      <c r="G18" s="153">
        <f>G11</f>
        <v>5</v>
      </c>
      <c r="H18" s="153">
        <f t="shared" si="2"/>
        <v>5.88</v>
      </c>
      <c r="I18" s="165">
        <f t="shared" si="3"/>
        <v>6.32</v>
      </c>
      <c r="J18" s="229"/>
      <c r="K18" s="230"/>
      <c r="L18" s="232"/>
    </row>
    <row r="19" spans="1:12" s="123" customFormat="1" ht="15" customHeight="1" x14ac:dyDescent="0.2">
      <c r="A19" s="240"/>
      <c r="B19" s="241"/>
      <c r="C19" s="160">
        <v>9</v>
      </c>
      <c r="D19" s="224"/>
      <c r="E19" s="153">
        <f t="shared" si="0"/>
        <v>3.6799999999999997</v>
      </c>
      <c r="F19" s="153">
        <f t="shared" si="1"/>
        <v>4.12</v>
      </c>
      <c r="G19" s="153">
        <f>G11</f>
        <v>5</v>
      </c>
      <c r="H19" s="153">
        <f t="shared" si="2"/>
        <v>5.88</v>
      </c>
      <c r="I19" s="165">
        <f t="shared" si="3"/>
        <v>6.32</v>
      </c>
      <c r="J19" s="229"/>
      <c r="K19" s="230"/>
      <c r="L19" s="232"/>
    </row>
    <row r="20" spans="1:12" s="123" customFormat="1" ht="15" customHeight="1" x14ac:dyDescent="0.2">
      <c r="A20" s="240"/>
      <c r="B20" s="241"/>
      <c r="C20" s="160">
        <v>10</v>
      </c>
      <c r="D20" s="224"/>
      <c r="E20" s="153">
        <f t="shared" si="0"/>
        <v>3.6799999999999997</v>
      </c>
      <c r="F20" s="153">
        <f t="shared" si="1"/>
        <v>4.12</v>
      </c>
      <c r="G20" s="153">
        <f>G11</f>
        <v>5</v>
      </c>
      <c r="H20" s="153">
        <f t="shared" si="2"/>
        <v>5.88</v>
      </c>
      <c r="I20" s="165">
        <f t="shared" si="3"/>
        <v>6.32</v>
      </c>
      <c r="J20" s="233"/>
      <c r="K20" s="230"/>
      <c r="L20" s="231"/>
    </row>
    <row r="21" spans="1:12" s="123" customFormat="1" ht="15" customHeight="1" x14ac:dyDescent="0.2">
      <c r="A21" s="240"/>
      <c r="B21" s="241"/>
      <c r="C21" s="160">
        <v>11</v>
      </c>
      <c r="D21" s="224"/>
      <c r="E21" s="153">
        <f t="shared" si="0"/>
        <v>3.6799999999999997</v>
      </c>
      <c r="F21" s="153">
        <f t="shared" si="1"/>
        <v>4.12</v>
      </c>
      <c r="G21" s="153">
        <f>G11</f>
        <v>5</v>
      </c>
      <c r="H21" s="153">
        <f t="shared" si="2"/>
        <v>5.88</v>
      </c>
      <c r="I21" s="165">
        <f t="shared" si="3"/>
        <v>6.32</v>
      </c>
      <c r="J21" s="233"/>
      <c r="K21" s="230"/>
      <c r="L21" s="231"/>
    </row>
    <row r="22" spans="1:12" s="123" customFormat="1" ht="15" customHeight="1" x14ac:dyDescent="0.2">
      <c r="A22" s="240"/>
      <c r="B22" s="241"/>
      <c r="C22" s="160">
        <v>12</v>
      </c>
      <c r="D22" s="224"/>
      <c r="E22" s="153">
        <f t="shared" si="0"/>
        <v>3.6799999999999997</v>
      </c>
      <c r="F22" s="153">
        <f t="shared" si="1"/>
        <v>4.12</v>
      </c>
      <c r="G22" s="153">
        <f>G11</f>
        <v>5</v>
      </c>
      <c r="H22" s="153">
        <f t="shared" si="2"/>
        <v>5.88</v>
      </c>
      <c r="I22" s="165">
        <f t="shared" si="3"/>
        <v>6.32</v>
      </c>
      <c r="J22" s="233"/>
      <c r="K22" s="230"/>
      <c r="L22" s="231"/>
    </row>
    <row r="23" spans="1:12" s="123" customFormat="1" ht="15" customHeight="1" x14ac:dyDescent="0.2">
      <c r="A23" s="240"/>
      <c r="B23" s="241"/>
      <c r="C23" s="160">
        <v>13</v>
      </c>
      <c r="D23" s="224"/>
      <c r="E23" s="153">
        <f t="shared" si="0"/>
        <v>3.6799999999999997</v>
      </c>
      <c r="F23" s="153">
        <f t="shared" si="1"/>
        <v>4.12</v>
      </c>
      <c r="G23" s="153">
        <f>G11</f>
        <v>5</v>
      </c>
      <c r="H23" s="153">
        <f t="shared" si="2"/>
        <v>5.88</v>
      </c>
      <c r="I23" s="165">
        <f t="shared" si="3"/>
        <v>6.32</v>
      </c>
      <c r="J23" s="233"/>
      <c r="K23" s="230"/>
      <c r="L23" s="231"/>
    </row>
    <row r="24" spans="1:12" s="123" customFormat="1" ht="15" customHeight="1" x14ac:dyDescent="0.2">
      <c r="A24" s="240"/>
      <c r="B24" s="241"/>
      <c r="C24" s="160">
        <v>14</v>
      </c>
      <c r="D24" s="224"/>
      <c r="E24" s="153">
        <f t="shared" si="0"/>
        <v>3.6799999999999997</v>
      </c>
      <c r="F24" s="153">
        <f t="shared" si="1"/>
        <v>4.12</v>
      </c>
      <c r="G24" s="153">
        <f>G11</f>
        <v>5</v>
      </c>
      <c r="H24" s="153">
        <f t="shared" si="2"/>
        <v>5.88</v>
      </c>
      <c r="I24" s="165">
        <f t="shared" si="3"/>
        <v>6.32</v>
      </c>
      <c r="J24" s="233"/>
      <c r="K24" s="230"/>
      <c r="L24" s="231"/>
    </row>
    <row r="25" spans="1:12" s="123" customFormat="1" ht="15" customHeight="1" x14ac:dyDescent="0.2">
      <c r="A25" s="240"/>
      <c r="B25" s="241"/>
      <c r="C25" s="160">
        <v>15</v>
      </c>
      <c r="D25" s="224"/>
      <c r="E25" s="153">
        <f t="shared" si="0"/>
        <v>3.6799999999999997</v>
      </c>
      <c r="F25" s="153">
        <f t="shared" si="1"/>
        <v>4.12</v>
      </c>
      <c r="G25" s="153">
        <f>G11</f>
        <v>5</v>
      </c>
      <c r="H25" s="153">
        <f t="shared" si="2"/>
        <v>5.88</v>
      </c>
      <c r="I25" s="165">
        <f t="shared" si="3"/>
        <v>6.32</v>
      </c>
      <c r="J25" s="233"/>
      <c r="K25" s="230"/>
      <c r="L25" s="231"/>
    </row>
    <row r="26" spans="1:12" s="123" customFormat="1" ht="15" customHeight="1" x14ac:dyDescent="0.2">
      <c r="A26" s="240"/>
      <c r="B26" s="241"/>
      <c r="C26" s="160">
        <v>16</v>
      </c>
      <c r="D26" s="224"/>
      <c r="E26" s="153">
        <f t="shared" si="0"/>
        <v>3.6799999999999997</v>
      </c>
      <c r="F26" s="153">
        <f t="shared" si="1"/>
        <v>4.12</v>
      </c>
      <c r="G26" s="153">
        <f>G11</f>
        <v>5</v>
      </c>
      <c r="H26" s="153">
        <f t="shared" si="2"/>
        <v>5.88</v>
      </c>
      <c r="I26" s="165">
        <f t="shared" si="3"/>
        <v>6.32</v>
      </c>
      <c r="J26" s="233"/>
      <c r="K26" s="230"/>
      <c r="L26" s="231"/>
    </row>
    <row r="27" spans="1:12" s="123" customFormat="1" ht="15" customHeight="1" x14ac:dyDescent="0.2">
      <c r="A27" s="240"/>
      <c r="B27" s="241"/>
      <c r="C27" s="160">
        <v>17</v>
      </c>
      <c r="D27" s="224"/>
      <c r="E27" s="153">
        <f t="shared" si="0"/>
        <v>3.6799999999999997</v>
      </c>
      <c r="F27" s="153">
        <f t="shared" si="1"/>
        <v>4.12</v>
      </c>
      <c r="G27" s="153">
        <f>G11</f>
        <v>5</v>
      </c>
      <c r="H27" s="153">
        <f t="shared" si="2"/>
        <v>5.88</v>
      </c>
      <c r="I27" s="165">
        <f t="shared" si="3"/>
        <v>6.32</v>
      </c>
      <c r="J27" s="233"/>
      <c r="K27" s="230"/>
      <c r="L27" s="231"/>
    </row>
    <row r="28" spans="1:12" s="123" customFormat="1" ht="15" customHeight="1" x14ac:dyDescent="0.2">
      <c r="A28" s="240"/>
      <c r="B28" s="241"/>
      <c r="C28" s="160">
        <v>18</v>
      </c>
      <c r="D28" s="224"/>
      <c r="E28" s="153">
        <f t="shared" si="0"/>
        <v>3.6799999999999997</v>
      </c>
      <c r="F28" s="153">
        <f t="shared" si="1"/>
        <v>4.12</v>
      </c>
      <c r="G28" s="153">
        <f>G11</f>
        <v>5</v>
      </c>
      <c r="H28" s="153">
        <f t="shared" si="2"/>
        <v>5.88</v>
      </c>
      <c r="I28" s="165">
        <f t="shared" si="3"/>
        <v>6.32</v>
      </c>
      <c r="J28" s="233"/>
      <c r="K28" s="230"/>
      <c r="L28" s="231"/>
    </row>
    <row r="29" spans="1:12" s="123" customFormat="1" ht="15" customHeight="1" x14ac:dyDescent="0.2">
      <c r="A29" s="240"/>
      <c r="B29" s="241"/>
      <c r="C29" s="160">
        <v>19</v>
      </c>
      <c r="D29" s="224"/>
      <c r="E29" s="153">
        <f t="shared" si="0"/>
        <v>3.6799999999999997</v>
      </c>
      <c r="F29" s="153">
        <f t="shared" si="1"/>
        <v>4.12</v>
      </c>
      <c r="G29" s="153">
        <f>G11</f>
        <v>5</v>
      </c>
      <c r="H29" s="153">
        <f t="shared" si="2"/>
        <v>5.88</v>
      </c>
      <c r="I29" s="165">
        <f t="shared" si="3"/>
        <v>6.32</v>
      </c>
      <c r="J29" s="233"/>
      <c r="K29" s="230"/>
      <c r="L29" s="231"/>
    </row>
    <row r="30" spans="1:12" s="123" customFormat="1" ht="15" customHeight="1" x14ac:dyDescent="0.2">
      <c r="A30" s="240"/>
      <c r="B30" s="241"/>
      <c r="C30" s="160">
        <v>20</v>
      </c>
      <c r="D30" s="224"/>
      <c r="E30" s="153">
        <f t="shared" si="0"/>
        <v>3.6799999999999997</v>
      </c>
      <c r="F30" s="153">
        <f t="shared" si="1"/>
        <v>4.12</v>
      </c>
      <c r="G30" s="153">
        <f>G11</f>
        <v>5</v>
      </c>
      <c r="H30" s="153">
        <f t="shared" si="2"/>
        <v>5.88</v>
      </c>
      <c r="I30" s="165">
        <f t="shared" si="3"/>
        <v>6.32</v>
      </c>
      <c r="J30" s="233"/>
      <c r="K30" s="230"/>
      <c r="L30" s="231"/>
    </row>
    <row r="31" spans="1:12" s="123" customFormat="1" ht="15" customHeight="1" x14ac:dyDescent="0.2">
      <c r="A31" s="240"/>
      <c r="B31" s="241"/>
      <c r="C31" s="160">
        <v>21</v>
      </c>
      <c r="D31" s="224"/>
      <c r="E31" s="153">
        <f t="shared" si="0"/>
        <v>3.6799999999999997</v>
      </c>
      <c r="F31" s="153">
        <f t="shared" si="1"/>
        <v>4.12</v>
      </c>
      <c r="G31" s="153">
        <f>G11</f>
        <v>5</v>
      </c>
      <c r="H31" s="153">
        <f t="shared" si="2"/>
        <v>5.88</v>
      </c>
      <c r="I31" s="165">
        <f t="shared" si="3"/>
        <v>6.32</v>
      </c>
      <c r="J31" s="233"/>
      <c r="K31" s="230"/>
      <c r="L31" s="231"/>
    </row>
    <row r="32" spans="1:12" s="123" customFormat="1" ht="15" customHeight="1" x14ac:dyDescent="0.2">
      <c r="A32" s="240"/>
      <c r="B32" s="241"/>
      <c r="C32" s="160">
        <v>22</v>
      </c>
      <c r="D32" s="224"/>
      <c r="E32" s="153">
        <f t="shared" si="0"/>
        <v>3.6799999999999997</v>
      </c>
      <c r="F32" s="153">
        <f t="shared" si="1"/>
        <v>4.12</v>
      </c>
      <c r="G32" s="153">
        <f>G11</f>
        <v>5</v>
      </c>
      <c r="H32" s="153">
        <f t="shared" si="2"/>
        <v>5.88</v>
      </c>
      <c r="I32" s="165">
        <f t="shared" si="3"/>
        <v>6.32</v>
      </c>
      <c r="J32" s="233"/>
      <c r="K32" s="230"/>
      <c r="L32" s="231"/>
    </row>
    <row r="33" spans="1:20" s="123" customFormat="1" ht="15" customHeight="1" x14ac:dyDescent="0.2">
      <c r="A33" s="240"/>
      <c r="B33" s="241"/>
      <c r="C33" s="160">
        <v>23</v>
      </c>
      <c r="D33" s="224"/>
      <c r="E33" s="153">
        <f t="shared" si="0"/>
        <v>3.6799999999999997</v>
      </c>
      <c r="F33" s="153">
        <f t="shared" si="1"/>
        <v>4.12</v>
      </c>
      <c r="G33" s="153">
        <f>G11</f>
        <v>5</v>
      </c>
      <c r="H33" s="153">
        <f t="shared" si="2"/>
        <v>5.88</v>
      </c>
      <c r="I33" s="165">
        <f t="shared" si="3"/>
        <v>6.32</v>
      </c>
      <c r="J33" s="233"/>
      <c r="K33" s="230"/>
      <c r="L33" s="231"/>
    </row>
    <row r="34" spans="1:20" s="123" customFormat="1" ht="15" customHeight="1" x14ac:dyDescent="0.2">
      <c r="A34" s="240"/>
      <c r="B34" s="241"/>
      <c r="C34" s="160">
        <v>24</v>
      </c>
      <c r="D34" s="224"/>
      <c r="E34" s="153">
        <f t="shared" si="0"/>
        <v>3.6799999999999997</v>
      </c>
      <c r="F34" s="153">
        <f t="shared" si="1"/>
        <v>4.12</v>
      </c>
      <c r="G34" s="153">
        <f>G11</f>
        <v>5</v>
      </c>
      <c r="H34" s="153">
        <f t="shared" si="2"/>
        <v>5.88</v>
      </c>
      <c r="I34" s="165">
        <f t="shared" si="3"/>
        <v>6.32</v>
      </c>
      <c r="J34" s="233"/>
      <c r="K34" s="230"/>
      <c r="L34" s="234"/>
      <c r="M34" s="342"/>
      <c r="N34" s="342"/>
      <c r="O34" s="342"/>
      <c r="P34" s="342"/>
      <c r="Q34" s="342"/>
      <c r="R34" s="342"/>
      <c r="S34" s="342"/>
      <c r="T34" s="342"/>
    </row>
    <row r="35" spans="1:20" s="123" customFormat="1" ht="15" customHeight="1" x14ac:dyDescent="0.2">
      <c r="A35" s="240"/>
      <c r="B35" s="241"/>
      <c r="C35" s="160">
        <v>25</v>
      </c>
      <c r="D35" s="224"/>
      <c r="E35" s="153">
        <f t="shared" si="0"/>
        <v>3.6799999999999997</v>
      </c>
      <c r="F35" s="153">
        <f t="shared" si="1"/>
        <v>4.12</v>
      </c>
      <c r="G35" s="153">
        <f>G11</f>
        <v>5</v>
      </c>
      <c r="H35" s="153">
        <f t="shared" si="2"/>
        <v>5.88</v>
      </c>
      <c r="I35" s="165">
        <f t="shared" si="3"/>
        <v>6.32</v>
      </c>
      <c r="J35" s="233"/>
      <c r="K35" s="230"/>
      <c r="L35" s="231"/>
    </row>
    <row r="36" spans="1:20" s="123" customFormat="1" ht="15" customHeight="1" x14ac:dyDescent="0.2">
      <c r="A36" s="240"/>
      <c r="B36" s="241"/>
      <c r="C36" s="160">
        <v>26</v>
      </c>
      <c r="D36" s="224"/>
      <c r="E36" s="153">
        <f t="shared" si="0"/>
        <v>3.6799999999999997</v>
      </c>
      <c r="F36" s="153">
        <f t="shared" si="1"/>
        <v>4.12</v>
      </c>
      <c r="G36" s="153">
        <f>G11</f>
        <v>5</v>
      </c>
      <c r="H36" s="153">
        <f t="shared" si="2"/>
        <v>5.88</v>
      </c>
      <c r="I36" s="165">
        <f t="shared" si="3"/>
        <v>6.32</v>
      </c>
      <c r="J36" s="233"/>
      <c r="K36" s="230"/>
      <c r="L36" s="231"/>
    </row>
    <row r="37" spans="1:20" s="123" customFormat="1" ht="15" customHeight="1" x14ac:dyDescent="0.2">
      <c r="A37" s="240"/>
      <c r="B37" s="241"/>
      <c r="C37" s="160">
        <v>27</v>
      </c>
      <c r="D37" s="224"/>
      <c r="E37" s="153">
        <f t="shared" si="0"/>
        <v>3.6799999999999997</v>
      </c>
      <c r="F37" s="153">
        <f t="shared" si="1"/>
        <v>4.12</v>
      </c>
      <c r="G37" s="153">
        <f>G11</f>
        <v>5</v>
      </c>
      <c r="H37" s="153">
        <f t="shared" si="2"/>
        <v>5.88</v>
      </c>
      <c r="I37" s="165">
        <f t="shared" si="3"/>
        <v>6.32</v>
      </c>
      <c r="J37" s="233"/>
      <c r="K37" s="230"/>
      <c r="L37" s="231"/>
    </row>
    <row r="38" spans="1:20" s="123" customFormat="1" ht="15" customHeight="1" x14ac:dyDescent="0.2">
      <c r="A38" s="240"/>
      <c r="B38" s="241"/>
      <c r="C38" s="160">
        <v>28</v>
      </c>
      <c r="D38" s="224"/>
      <c r="E38" s="153">
        <f t="shared" si="0"/>
        <v>3.6799999999999997</v>
      </c>
      <c r="F38" s="153">
        <f t="shared" si="1"/>
        <v>4.12</v>
      </c>
      <c r="G38" s="153">
        <f>G11</f>
        <v>5</v>
      </c>
      <c r="H38" s="153">
        <f t="shared" si="2"/>
        <v>5.88</v>
      </c>
      <c r="I38" s="165">
        <f t="shared" si="3"/>
        <v>6.32</v>
      </c>
      <c r="J38" s="233"/>
      <c r="K38" s="230"/>
      <c r="L38" s="231"/>
    </row>
    <row r="39" spans="1:20" s="123" customFormat="1" ht="15" customHeight="1" x14ac:dyDescent="0.2">
      <c r="A39" s="240"/>
      <c r="B39" s="241"/>
      <c r="C39" s="160">
        <v>29</v>
      </c>
      <c r="D39" s="224"/>
      <c r="E39" s="153">
        <f t="shared" si="0"/>
        <v>3.6799999999999997</v>
      </c>
      <c r="F39" s="153">
        <f t="shared" si="1"/>
        <v>4.12</v>
      </c>
      <c r="G39" s="153">
        <f>G11</f>
        <v>5</v>
      </c>
      <c r="H39" s="153">
        <f t="shared" si="2"/>
        <v>5.88</v>
      </c>
      <c r="I39" s="165">
        <f t="shared" si="3"/>
        <v>6.32</v>
      </c>
      <c r="J39" s="233"/>
      <c r="K39" s="230"/>
      <c r="L39" s="231"/>
    </row>
    <row r="40" spans="1:20" s="123" customFormat="1" ht="15" customHeight="1" x14ac:dyDescent="0.2">
      <c r="A40" s="240"/>
      <c r="B40" s="241"/>
      <c r="C40" s="160">
        <v>30</v>
      </c>
      <c r="D40" s="224"/>
      <c r="E40" s="153">
        <f t="shared" si="0"/>
        <v>3.6799999999999997</v>
      </c>
      <c r="F40" s="153">
        <f t="shared" si="1"/>
        <v>4.12</v>
      </c>
      <c r="G40" s="153">
        <f>G11</f>
        <v>5</v>
      </c>
      <c r="H40" s="153">
        <f t="shared" si="2"/>
        <v>5.88</v>
      </c>
      <c r="I40" s="165">
        <f t="shared" si="3"/>
        <v>6.32</v>
      </c>
      <c r="J40" s="233"/>
      <c r="K40" s="230"/>
      <c r="L40" s="231"/>
    </row>
    <row r="41" spans="1:20" s="123" customFormat="1" ht="15" customHeight="1" x14ac:dyDescent="0.2">
      <c r="A41" s="240"/>
      <c r="B41" s="241"/>
      <c r="C41" s="160">
        <v>31</v>
      </c>
      <c r="D41" s="224"/>
      <c r="E41" s="153">
        <f t="shared" si="0"/>
        <v>3.6799999999999997</v>
      </c>
      <c r="F41" s="153">
        <f t="shared" si="1"/>
        <v>4.12</v>
      </c>
      <c r="G41" s="153">
        <f>G11</f>
        <v>5</v>
      </c>
      <c r="H41" s="153">
        <f t="shared" si="2"/>
        <v>5.88</v>
      </c>
      <c r="I41" s="165">
        <f t="shared" si="3"/>
        <v>6.32</v>
      </c>
      <c r="J41" s="233"/>
      <c r="K41" s="230"/>
      <c r="L41" s="231"/>
    </row>
    <row r="42" spans="1:20" s="123" customFormat="1" ht="15" customHeight="1" x14ac:dyDescent="0.2">
      <c r="A42" s="240"/>
      <c r="B42" s="241"/>
      <c r="C42" s="160">
        <v>32</v>
      </c>
      <c r="D42" s="224"/>
      <c r="E42" s="153">
        <f t="shared" si="0"/>
        <v>3.6799999999999997</v>
      </c>
      <c r="F42" s="153">
        <f t="shared" si="1"/>
        <v>4.12</v>
      </c>
      <c r="G42" s="153">
        <f>G11</f>
        <v>5</v>
      </c>
      <c r="H42" s="153">
        <f t="shared" si="2"/>
        <v>5.88</v>
      </c>
      <c r="I42" s="165">
        <f t="shared" si="3"/>
        <v>6.32</v>
      </c>
      <c r="J42" s="233"/>
      <c r="K42" s="230"/>
      <c r="L42" s="231"/>
    </row>
    <row r="43" spans="1:20" s="123" customFormat="1" ht="15" customHeight="1" x14ac:dyDescent="0.2">
      <c r="A43" s="240"/>
      <c r="B43" s="241"/>
      <c r="C43" s="160">
        <v>33</v>
      </c>
      <c r="D43" s="224"/>
      <c r="E43" s="153">
        <f t="shared" si="0"/>
        <v>3.6799999999999997</v>
      </c>
      <c r="F43" s="153">
        <f t="shared" si="1"/>
        <v>4.12</v>
      </c>
      <c r="G43" s="153">
        <f>G11</f>
        <v>5</v>
      </c>
      <c r="H43" s="153">
        <f t="shared" si="2"/>
        <v>5.88</v>
      </c>
      <c r="I43" s="165">
        <f t="shared" si="3"/>
        <v>6.32</v>
      </c>
      <c r="J43" s="233"/>
      <c r="K43" s="230"/>
      <c r="L43" s="231"/>
    </row>
    <row r="44" spans="1:20" s="123" customFormat="1" ht="15" customHeight="1" x14ac:dyDescent="0.2">
      <c r="A44" s="240"/>
      <c r="B44" s="241"/>
      <c r="C44" s="160">
        <v>34</v>
      </c>
      <c r="D44" s="224"/>
      <c r="E44" s="153">
        <f t="shared" si="0"/>
        <v>3.6799999999999997</v>
      </c>
      <c r="F44" s="153">
        <f t="shared" si="1"/>
        <v>4.12</v>
      </c>
      <c r="G44" s="153">
        <f>G11</f>
        <v>5</v>
      </c>
      <c r="H44" s="153">
        <f t="shared" si="2"/>
        <v>5.88</v>
      </c>
      <c r="I44" s="165">
        <f t="shared" si="3"/>
        <v>6.32</v>
      </c>
      <c r="J44" s="233"/>
      <c r="K44" s="230"/>
      <c r="L44" s="231"/>
    </row>
    <row r="45" spans="1:20" s="123" customFormat="1" ht="15" customHeight="1" x14ac:dyDescent="0.2">
      <c r="A45" s="240"/>
      <c r="B45" s="241"/>
      <c r="C45" s="160">
        <v>35</v>
      </c>
      <c r="D45" s="224"/>
      <c r="E45" s="153">
        <f t="shared" si="0"/>
        <v>3.6799999999999997</v>
      </c>
      <c r="F45" s="153">
        <f t="shared" si="1"/>
        <v>4.12</v>
      </c>
      <c r="G45" s="153">
        <f>G11</f>
        <v>5</v>
      </c>
      <c r="H45" s="153">
        <f t="shared" si="2"/>
        <v>5.88</v>
      </c>
      <c r="I45" s="165">
        <f t="shared" si="3"/>
        <v>6.32</v>
      </c>
      <c r="J45" s="233"/>
      <c r="K45" s="230"/>
      <c r="L45" s="231"/>
    </row>
    <row r="46" spans="1:20" s="123" customFormat="1" ht="15" customHeight="1" x14ac:dyDescent="0.2">
      <c r="A46" s="240"/>
      <c r="B46" s="241"/>
      <c r="C46" s="160">
        <v>36</v>
      </c>
      <c r="D46" s="224"/>
      <c r="E46" s="153">
        <f t="shared" si="0"/>
        <v>3.6799999999999997</v>
      </c>
      <c r="F46" s="153">
        <f t="shared" si="1"/>
        <v>4.12</v>
      </c>
      <c r="G46" s="153">
        <f>G11</f>
        <v>5</v>
      </c>
      <c r="H46" s="153">
        <f t="shared" si="2"/>
        <v>5.88</v>
      </c>
      <c r="I46" s="165">
        <f t="shared" si="3"/>
        <v>6.32</v>
      </c>
      <c r="J46" s="233"/>
      <c r="K46" s="230"/>
      <c r="L46" s="231"/>
    </row>
    <row r="47" spans="1:20" s="123" customFormat="1" ht="15" customHeight="1" x14ac:dyDescent="0.2">
      <c r="A47" s="240"/>
      <c r="B47" s="241"/>
      <c r="C47" s="160">
        <v>37</v>
      </c>
      <c r="D47" s="224"/>
      <c r="E47" s="153">
        <f t="shared" si="0"/>
        <v>3.6799999999999997</v>
      </c>
      <c r="F47" s="153">
        <f t="shared" si="1"/>
        <v>4.12</v>
      </c>
      <c r="G47" s="153">
        <f>G11</f>
        <v>5</v>
      </c>
      <c r="H47" s="153">
        <f t="shared" si="2"/>
        <v>5.88</v>
      </c>
      <c r="I47" s="165">
        <f t="shared" si="3"/>
        <v>6.32</v>
      </c>
      <c r="J47" s="233"/>
      <c r="K47" s="230"/>
      <c r="L47" s="231"/>
    </row>
    <row r="48" spans="1:20" s="123" customFormat="1" ht="15" customHeight="1" x14ac:dyDescent="0.2">
      <c r="A48" s="240"/>
      <c r="B48" s="241"/>
      <c r="C48" s="160">
        <v>38</v>
      </c>
      <c r="D48" s="224"/>
      <c r="E48" s="153">
        <f t="shared" si="0"/>
        <v>3.6799999999999997</v>
      </c>
      <c r="F48" s="153">
        <f t="shared" si="1"/>
        <v>4.12</v>
      </c>
      <c r="G48" s="153">
        <f>G11</f>
        <v>5</v>
      </c>
      <c r="H48" s="153">
        <f t="shared" si="2"/>
        <v>5.88</v>
      </c>
      <c r="I48" s="165">
        <f t="shared" si="3"/>
        <v>6.32</v>
      </c>
      <c r="J48" s="233"/>
      <c r="K48" s="230"/>
      <c r="L48" s="231"/>
    </row>
    <row r="49" spans="1:13" s="123" customFormat="1" ht="15" customHeight="1" x14ac:dyDescent="0.2">
      <c r="A49" s="240"/>
      <c r="B49" s="241"/>
      <c r="C49" s="160">
        <v>39</v>
      </c>
      <c r="D49" s="224"/>
      <c r="E49" s="153">
        <f t="shared" si="0"/>
        <v>3.6799999999999997</v>
      </c>
      <c r="F49" s="153">
        <f t="shared" si="1"/>
        <v>4.12</v>
      </c>
      <c r="G49" s="153">
        <f>G11</f>
        <v>5</v>
      </c>
      <c r="H49" s="153">
        <f t="shared" si="2"/>
        <v>5.88</v>
      </c>
      <c r="I49" s="165">
        <f t="shared" si="3"/>
        <v>6.32</v>
      </c>
      <c r="J49" s="233"/>
      <c r="K49" s="230"/>
      <c r="L49" s="231"/>
    </row>
    <row r="50" spans="1:13" s="123" customFormat="1" ht="15" customHeight="1" thickBot="1" x14ac:dyDescent="0.25">
      <c r="A50" s="242"/>
      <c r="B50" s="243"/>
      <c r="C50" s="161">
        <v>40</v>
      </c>
      <c r="D50" s="225"/>
      <c r="E50" s="157">
        <f t="shared" si="0"/>
        <v>3.6799999999999997</v>
      </c>
      <c r="F50" s="157">
        <f t="shared" si="1"/>
        <v>4.12</v>
      </c>
      <c r="G50" s="157">
        <f>G11</f>
        <v>5</v>
      </c>
      <c r="H50" s="157">
        <f t="shared" si="2"/>
        <v>5.88</v>
      </c>
      <c r="I50" s="166">
        <f t="shared" si="3"/>
        <v>6.32</v>
      </c>
      <c r="J50" s="235"/>
      <c r="K50" s="236"/>
      <c r="L50" s="237"/>
    </row>
    <row r="51" spans="1:13" ht="15.75" thickTop="1" x14ac:dyDescent="0.25">
      <c r="D51" s="124"/>
      <c r="I51" s="125"/>
      <c r="J51" s="125"/>
      <c r="K51" s="125"/>
    </row>
    <row r="52" spans="1:13" x14ac:dyDescent="0.25">
      <c r="D52" s="124"/>
    </row>
    <row r="53" spans="1:13" x14ac:dyDescent="0.25">
      <c r="D53" s="124"/>
    </row>
    <row r="54" spans="1:13" x14ac:dyDescent="0.25">
      <c r="D54" s="124"/>
    </row>
    <row r="55" spans="1:13" x14ac:dyDescent="0.25">
      <c r="D55" s="124"/>
    </row>
    <row r="56" spans="1:13" x14ac:dyDescent="0.25">
      <c r="D56" s="124"/>
    </row>
    <row r="57" spans="1:13" x14ac:dyDescent="0.25">
      <c r="M57">
        <f>4*2.82/10</f>
        <v>1.1279999999999999</v>
      </c>
    </row>
  </sheetData>
  <sheetProtection algorithmName="SHA-512" hashValue="8FYQIsY/g0oyEef8sI8Sr17HQjcWzdkgkJXzVTs2z6ctyXmHp2nPh+cmKSB5oKNqBEG8mpYbAdfefskEVjEENw==" saltValue="4G7J3JDMl/FZEycJb3Yxjw==" spinCount="100000" sheet="1" objects="1" scenarios="1"/>
  <mergeCells count="6">
    <mergeCell ref="D8:I8"/>
    <mergeCell ref="J8:J9"/>
    <mergeCell ref="M34:T34"/>
    <mergeCell ref="A4:B4"/>
    <mergeCell ref="C4:F4"/>
    <mergeCell ref="H4:J4"/>
  </mergeCells>
  <pageMargins left="0.7" right="0.7" top="0.75" bottom="0.75" header="0.3" footer="0.3"/>
  <pageSetup paperSize="9" scale="8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56"/>
  <sheetViews>
    <sheetView zoomScaleNormal="100" workbookViewId="0">
      <selection activeCell="A2" sqref="A2"/>
    </sheetView>
  </sheetViews>
  <sheetFormatPr defaultColWidth="8.85546875" defaultRowHeight="15" x14ac:dyDescent="0.25"/>
  <cols>
    <col min="1" max="1" width="9.28515625" style="83" customWidth="1"/>
    <col min="2" max="2" width="8.140625" style="83" customWidth="1"/>
    <col min="3" max="3" width="7.140625" style="83" customWidth="1"/>
    <col min="4" max="4" width="7.5703125" style="83" customWidth="1"/>
    <col min="5" max="5" width="8.85546875" style="83" customWidth="1"/>
    <col min="6" max="6" width="7.7109375" style="83" customWidth="1"/>
    <col min="7" max="7" width="6.28515625" style="83" customWidth="1"/>
    <col min="8" max="8" width="8.140625" style="83" customWidth="1"/>
    <col min="9" max="14" width="7.85546875" style="83" customWidth="1"/>
    <col min="15" max="15" width="9.7109375" style="83" customWidth="1"/>
    <col min="16" max="17" width="10.140625" customWidth="1"/>
    <col min="257" max="257" width="9.28515625" customWidth="1"/>
    <col min="258" max="258" width="6.85546875" customWidth="1"/>
    <col min="259" max="259" width="7.140625" customWidth="1"/>
    <col min="260" max="260" width="7.5703125" customWidth="1"/>
    <col min="261" max="261" width="8.85546875" customWidth="1"/>
    <col min="262" max="262" width="7.7109375" customWidth="1"/>
    <col min="263" max="263" width="6.28515625" customWidth="1"/>
    <col min="264" max="264" width="8.140625" customWidth="1"/>
    <col min="265" max="270" width="7.85546875" customWidth="1"/>
    <col min="271" max="271" width="9.7109375" customWidth="1"/>
    <col min="272" max="273" width="10.140625" customWidth="1"/>
    <col min="513" max="513" width="9.28515625" customWidth="1"/>
    <col min="514" max="514" width="6.85546875" customWidth="1"/>
    <col min="515" max="515" width="7.140625" customWidth="1"/>
    <col min="516" max="516" width="7.5703125" customWidth="1"/>
    <col min="517" max="517" width="8.85546875" customWidth="1"/>
    <col min="518" max="518" width="7.7109375" customWidth="1"/>
    <col min="519" max="519" width="6.28515625" customWidth="1"/>
    <col min="520" max="520" width="8.140625" customWidth="1"/>
    <col min="521" max="526" width="7.85546875" customWidth="1"/>
    <col min="527" max="527" width="9.7109375" customWidth="1"/>
    <col min="528" max="529" width="10.140625" customWidth="1"/>
    <col min="769" max="769" width="9.28515625" customWidth="1"/>
    <col min="770" max="770" width="6.85546875" customWidth="1"/>
    <col min="771" max="771" width="7.140625" customWidth="1"/>
    <col min="772" max="772" width="7.5703125" customWidth="1"/>
    <col min="773" max="773" width="8.85546875" customWidth="1"/>
    <col min="774" max="774" width="7.7109375" customWidth="1"/>
    <col min="775" max="775" width="6.28515625" customWidth="1"/>
    <col min="776" max="776" width="8.140625" customWidth="1"/>
    <col min="777" max="782" width="7.85546875" customWidth="1"/>
    <col min="783" max="783" width="9.7109375" customWidth="1"/>
    <col min="784" max="785" width="10.140625" customWidth="1"/>
    <col min="1025" max="1025" width="9.28515625" customWidth="1"/>
    <col min="1026" max="1026" width="6.85546875" customWidth="1"/>
    <col min="1027" max="1027" width="7.140625" customWidth="1"/>
    <col min="1028" max="1028" width="7.5703125" customWidth="1"/>
    <col min="1029" max="1029" width="8.85546875" customWidth="1"/>
    <col min="1030" max="1030" width="7.7109375" customWidth="1"/>
    <col min="1031" max="1031" width="6.28515625" customWidth="1"/>
    <col min="1032" max="1032" width="8.140625" customWidth="1"/>
    <col min="1033" max="1038" width="7.85546875" customWidth="1"/>
    <col min="1039" max="1039" width="9.7109375" customWidth="1"/>
    <col min="1040" max="1041" width="10.140625" customWidth="1"/>
    <col min="1281" max="1281" width="9.28515625" customWidth="1"/>
    <col min="1282" max="1282" width="6.85546875" customWidth="1"/>
    <col min="1283" max="1283" width="7.140625" customWidth="1"/>
    <col min="1284" max="1284" width="7.5703125" customWidth="1"/>
    <col min="1285" max="1285" width="8.85546875" customWidth="1"/>
    <col min="1286" max="1286" width="7.7109375" customWidth="1"/>
    <col min="1287" max="1287" width="6.28515625" customWidth="1"/>
    <col min="1288" max="1288" width="8.140625" customWidth="1"/>
    <col min="1289" max="1294" width="7.85546875" customWidth="1"/>
    <col min="1295" max="1295" width="9.7109375" customWidth="1"/>
    <col min="1296" max="1297" width="10.140625" customWidth="1"/>
    <col min="1537" max="1537" width="9.28515625" customWidth="1"/>
    <col min="1538" max="1538" width="6.85546875" customWidth="1"/>
    <col min="1539" max="1539" width="7.140625" customWidth="1"/>
    <col min="1540" max="1540" width="7.5703125" customWidth="1"/>
    <col min="1541" max="1541" width="8.85546875" customWidth="1"/>
    <col min="1542" max="1542" width="7.7109375" customWidth="1"/>
    <col min="1543" max="1543" width="6.28515625" customWidth="1"/>
    <col min="1544" max="1544" width="8.140625" customWidth="1"/>
    <col min="1545" max="1550" width="7.85546875" customWidth="1"/>
    <col min="1551" max="1551" width="9.7109375" customWidth="1"/>
    <col min="1552" max="1553" width="10.140625" customWidth="1"/>
    <col min="1793" max="1793" width="9.28515625" customWidth="1"/>
    <col min="1794" max="1794" width="6.85546875" customWidth="1"/>
    <col min="1795" max="1795" width="7.140625" customWidth="1"/>
    <col min="1796" max="1796" width="7.5703125" customWidth="1"/>
    <col min="1797" max="1797" width="8.85546875" customWidth="1"/>
    <col min="1798" max="1798" width="7.7109375" customWidth="1"/>
    <col min="1799" max="1799" width="6.28515625" customWidth="1"/>
    <col min="1800" max="1800" width="8.140625" customWidth="1"/>
    <col min="1801" max="1806" width="7.85546875" customWidth="1"/>
    <col min="1807" max="1807" width="9.7109375" customWidth="1"/>
    <col min="1808" max="1809" width="10.140625" customWidth="1"/>
    <col min="2049" max="2049" width="9.28515625" customWidth="1"/>
    <col min="2050" max="2050" width="6.85546875" customWidth="1"/>
    <col min="2051" max="2051" width="7.140625" customWidth="1"/>
    <col min="2052" max="2052" width="7.5703125" customWidth="1"/>
    <col min="2053" max="2053" width="8.85546875" customWidth="1"/>
    <col min="2054" max="2054" width="7.7109375" customWidth="1"/>
    <col min="2055" max="2055" width="6.28515625" customWidth="1"/>
    <col min="2056" max="2056" width="8.140625" customWidth="1"/>
    <col min="2057" max="2062" width="7.85546875" customWidth="1"/>
    <col min="2063" max="2063" width="9.7109375" customWidth="1"/>
    <col min="2064" max="2065" width="10.140625" customWidth="1"/>
    <col min="2305" max="2305" width="9.28515625" customWidth="1"/>
    <col min="2306" max="2306" width="6.85546875" customWidth="1"/>
    <col min="2307" max="2307" width="7.140625" customWidth="1"/>
    <col min="2308" max="2308" width="7.5703125" customWidth="1"/>
    <col min="2309" max="2309" width="8.85546875" customWidth="1"/>
    <col min="2310" max="2310" width="7.7109375" customWidth="1"/>
    <col min="2311" max="2311" width="6.28515625" customWidth="1"/>
    <col min="2312" max="2312" width="8.140625" customWidth="1"/>
    <col min="2313" max="2318" width="7.85546875" customWidth="1"/>
    <col min="2319" max="2319" width="9.7109375" customWidth="1"/>
    <col min="2320" max="2321" width="10.140625" customWidth="1"/>
    <col min="2561" max="2561" width="9.28515625" customWidth="1"/>
    <col min="2562" max="2562" width="6.85546875" customWidth="1"/>
    <col min="2563" max="2563" width="7.140625" customWidth="1"/>
    <col min="2564" max="2564" width="7.5703125" customWidth="1"/>
    <col min="2565" max="2565" width="8.85546875" customWidth="1"/>
    <col min="2566" max="2566" width="7.7109375" customWidth="1"/>
    <col min="2567" max="2567" width="6.28515625" customWidth="1"/>
    <col min="2568" max="2568" width="8.140625" customWidth="1"/>
    <col min="2569" max="2574" width="7.85546875" customWidth="1"/>
    <col min="2575" max="2575" width="9.7109375" customWidth="1"/>
    <col min="2576" max="2577" width="10.140625" customWidth="1"/>
    <col min="2817" max="2817" width="9.28515625" customWidth="1"/>
    <col min="2818" max="2818" width="6.85546875" customWidth="1"/>
    <col min="2819" max="2819" width="7.140625" customWidth="1"/>
    <col min="2820" max="2820" width="7.5703125" customWidth="1"/>
    <col min="2821" max="2821" width="8.85546875" customWidth="1"/>
    <col min="2822" max="2822" width="7.7109375" customWidth="1"/>
    <col min="2823" max="2823" width="6.28515625" customWidth="1"/>
    <col min="2824" max="2824" width="8.140625" customWidth="1"/>
    <col min="2825" max="2830" width="7.85546875" customWidth="1"/>
    <col min="2831" max="2831" width="9.7109375" customWidth="1"/>
    <col min="2832" max="2833" width="10.140625" customWidth="1"/>
    <col min="3073" max="3073" width="9.28515625" customWidth="1"/>
    <col min="3074" max="3074" width="6.85546875" customWidth="1"/>
    <col min="3075" max="3075" width="7.140625" customWidth="1"/>
    <col min="3076" max="3076" width="7.5703125" customWidth="1"/>
    <col min="3077" max="3077" width="8.85546875" customWidth="1"/>
    <col min="3078" max="3078" width="7.7109375" customWidth="1"/>
    <col min="3079" max="3079" width="6.28515625" customWidth="1"/>
    <col min="3080" max="3080" width="8.140625" customWidth="1"/>
    <col min="3081" max="3086" width="7.85546875" customWidth="1"/>
    <col min="3087" max="3087" width="9.7109375" customWidth="1"/>
    <col min="3088" max="3089" width="10.140625" customWidth="1"/>
    <col min="3329" max="3329" width="9.28515625" customWidth="1"/>
    <col min="3330" max="3330" width="6.85546875" customWidth="1"/>
    <col min="3331" max="3331" width="7.140625" customWidth="1"/>
    <col min="3332" max="3332" width="7.5703125" customWidth="1"/>
    <col min="3333" max="3333" width="8.85546875" customWidth="1"/>
    <col min="3334" max="3334" width="7.7109375" customWidth="1"/>
    <col min="3335" max="3335" width="6.28515625" customWidth="1"/>
    <col min="3336" max="3336" width="8.140625" customWidth="1"/>
    <col min="3337" max="3342" width="7.85546875" customWidth="1"/>
    <col min="3343" max="3343" width="9.7109375" customWidth="1"/>
    <col min="3344" max="3345" width="10.140625" customWidth="1"/>
    <col min="3585" max="3585" width="9.28515625" customWidth="1"/>
    <col min="3586" max="3586" width="6.85546875" customWidth="1"/>
    <col min="3587" max="3587" width="7.140625" customWidth="1"/>
    <col min="3588" max="3588" width="7.5703125" customWidth="1"/>
    <col min="3589" max="3589" width="8.85546875" customWidth="1"/>
    <col min="3590" max="3590" width="7.7109375" customWidth="1"/>
    <col min="3591" max="3591" width="6.28515625" customWidth="1"/>
    <col min="3592" max="3592" width="8.140625" customWidth="1"/>
    <col min="3593" max="3598" width="7.85546875" customWidth="1"/>
    <col min="3599" max="3599" width="9.7109375" customWidth="1"/>
    <col min="3600" max="3601" width="10.140625" customWidth="1"/>
    <col min="3841" max="3841" width="9.28515625" customWidth="1"/>
    <col min="3842" max="3842" width="6.85546875" customWidth="1"/>
    <col min="3843" max="3843" width="7.140625" customWidth="1"/>
    <col min="3844" max="3844" width="7.5703125" customWidth="1"/>
    <col min="3845" max="3845" width="8.85546875" customWidth="1"/>
    <col min="3846" max="3846" width="7.7109375" customWidth="1"/>
    <col min="3847" max="3847" width="6.28515625" customWidth="1"/>
    <col min="3848" max="3848" width="8.140625" customWidth="1"/>
    <col min="3849" max="3854" width="7.85546875" customWidth="1"/>
    <col min="3855" max="3855" width="9.7109375" customWidth="1"/>
    <col min="3856" max="3857" width="10.140625" customWidth="1"/>
    <col min="4097" max="4097" width="9.28515625" customWidth="1"/>
    <col min="4098" max="4098" width="6.85546875" customWidth="1"/>
    <col min="4099" max="4099" width="7.140625" customWidth="1"/>
    <col min="4100" max="4100" width="7.5703125" customWidth="1"/>
    <col min="4101" max="4101" width="8.85546875" customWidth="1"/>
    <col min="4102" max="4102" width="7.7109375" customWidth="1"/>
    <col min="4103" max="4103" width="6.28515625" customWidth="1"/>
    <col min="4104" max="4104" width="8.140625" customWidth="1"/>
    <col min="4105" max="4110" width="7.85546875" customWidth="1"/>
    <col min="4111" max="4111" width="9.7109375" customWidth="1"/>
    <col min="4112" max="4113" width="10.140625" customWidth="1"/>
    <col min="4353" max="4353" width="9.28515625" customWidth="1"/>
    <col min="4354" max="4354" width="6.85546875" customWidth="1"/>
    <col min="4355" max="4355" width="7.140625" customWidth="1"/>
    <col min="4356" max="4356" width="7.5703125" customWidth="1"/>
    <col min="4357" max="4357" width="8.85546875" customWidth="1"/>
    <col min="4358" max="4358" width="7.7109375" customWidth="1"/>
    <col min="4359" max="4359" width="6.28515625" customWidth="1"/>
    <col min="4360" max="4360" width="8.140625" customWidth="1"/>
    <col min="4361" max="4366" width="7.85546875" customWidth="1"/>
    <col min="4367" max="4367" width="9.7109375" customWidth="1"/>
    <col min="4368" max="4369" width="10.140625" customWidth="1"/>
    <col min="4609" max="4609" width="9.28515625" customWidth="1"/>
    <col min="4610" max="4610" width="6.85546875" customWidth="1"/>
    <col min="4611" max="4611" width="7.140625" customWidth="1"/>
    <col min="4612" max="4612" width="7.5703125" customWidth="1"/>
    <col min="4613" max="4613" width="8.85546875" customWidth="1"/>
    <col min="4614" max="4614" width="7.7109375" customWidth="1"/>
    <col min="4615" max="4615" width="6.28515625" customWidth="1"/>
    <col min="4616" max="4616" width="8.140625" customWidth="1"/>
    <col min="4617" max="4622" width="7.85546875" customWidth="1"/>
    <col min="4623" max="4623" width="9.7109375" customWidth="1"/>
    <col min="4624" max="4625" width="10.140625" customWidth="1"/>
    <col min="4865" max="4865" width="9.28515625" customWidth="1"/>
    <col min="4866" max="4866" width="6.85546875" customWidth="1"/>
    <col min="4867" max="4867" width="7.140625" customWidth="1"/>
    <col min="4868" max="4868" width="7.5703125" customWidth="1"/>
    <col min="4869" max="4869" width="8.85546875" customWidth="1"/>
    <col min="4870" max="4870" width="7.7109375" customWidth="1"/>
    <col min="4871" max="4871" width="6.28515625" customWidth="1"/>
    <col min="4872" max="4872" width="8.140625" customWidth="1"/>
    <col min="4873" max="4878" width="7.85546875" customWidth="1"/>
    <col min="4879" max="4879" width="9.7109375" customWidth="1"/>
    <col min="4880" max="4881" width="10.140625" customWidth="1"/>
    <col min="5121" max="5121" width="9.28515625" customWidth="1"/>
    <col min="5122" max="5122" width="6.85546875" customWidth="1"/>
    <col min="5123" max="5123" width="7.140625" customWidth="1"/>
    <col min="5124" max="5124" width="7.5703125" customWidth="1"/>
    <col min="5125" max="5125" width="8.85546875" customWidth="1"/>
    <col min="5126" max="5126" width="7.7109375" customWidth="1"/>
    <col min="5127" max="5127" width="6.28515625" customWidth="1"/>
    <col min="5128" max="5128" width="8.140625" customWidth="1"/>
    <col min="5129" max="5134" width="7.85546875" customWidth="1"/>
    <col min="5135" max="5135" width="9.7109375" customWidth="1"/>
    <col min="5136" max="5137" width="10.140625" customWidth="1"/>
    <col min="5377" max="5377" width="9.28515625" customWidth="1"/>
    <col min="5378" max="5378" width="6.85546875" customWidth="1"/>
    <col min="5379" max="5379" width="7.140625" customWidth="1"/>
    <col min="5380" max="5380" width="7.5703125" customWidth="1"/>
    <col min="5381" max="5381" width="8.85546875" customWidth="1"/>
    <col min="5382" max="5382" width="7.7109375" customWidth="1"/>
    <col min="5383" max="5383" width="6.28515625" customWidth="1"/>
    <col min="5384" max="5384" width="8.140625" customWidth="1"/>
    <col min="5385" max="5390" width="7.85546875" customWidth="1"/>
    <col min="5391" max="5391" width="9.7109375" customWidth="1"/>
    <col min="5392" max="5393" width="10.140625" customWidth="1"/>
    <col min="5633" max="5633" width="9.28515625" customWidth="1"/>
    <col min="5634" max="5634" width="6.85546875" customWidth="1"/>
    <col min="5635" max="5635" width="7.140625" customWidth="1"/>
    <col min="5636" max="5636" width="7.5703125" customWidth="1"/>
    <col min="5637" max="5637" width="8.85546875" customWidth="1"/>
    <col min="5638" max="5638" width="7.7109375" customWidth="1"/>
    <col min="5639" max="5639" width="6.28515625" customWidth="1"/>
    <col min="5640" max="5640" width="8.140625" customWidth="1"/>
    <col min="5641" max="5646" width="7.85546875" customWidth="1"/>
    <col min="5647" max="5647" width="9.7109375" customWidth="1"/>
    <col min="5648" max="5649" width="10.140625" customWidth="1"/>
    <col min="5889" max="5889" width="9.28515625" customWidth="1"/>
    <col min="5890" max="5890" width="6.85546875" customWidth="1"/>
    <col min="5891" max="5891" width="7.140625" customWidth="1"/>
    <col min="5892" max="5892" width="7.5703125" customWidth="1"/>
    <col min="5893" max="5893" width="8.85546875" customWidth="1"/>
    <col min="5894" max="5894" width="7.7109375" customWidth="1"/>
    <col min="5895" max="5895" width="6.28515625" customWidth="1"/>
    <col min="5896" max="5896" width="8.140625" customWidth="1"/>
    <col min="5897" max="5902" width="7.85546875" customWidth="1"/>
    <col min="5903" max="5903" width="9.7109375" customWidth="1"/>
    <col min="5904" max="5905" width="10.140625" customWidth="1"/>
    <col min="6145" max="6145" width="9.28515625" customWidth="1"/>
    <col min="6146" max="6146" width="6.85546875" customWidth="1"/>
    <col min="6147" max="6147" width="7.140625" customWidth="1"/>
    <col min="6148" max="6148" width="7.5703125" customWidth="1"/>
    <col min="6149" max="6149" width="8.85546875" customWidth="1"/>
    <col min="6150" max="6150" width="7.7109375" customWidth="1"/>
    <col min="6151" max="6151" width="6.28515625" customWidth="1"/>
    <col min="6152" max="6152" width="8.140625" customWidth="1"/>
    <col min="6153" max="6158" width="7.85546875" customWidth="1"/>
    <col min="6159" max="6159" width="9.7109375" customWidth="1"/>
    <col min="6160" max="6161" width="10.140625" customWidth="1"/>
    <col min="6401" max="6401" width="9.28515625" customWidth="1"/>
    <col min="6402" max="6402" width="6.85546875" customWidth="1"/>
    <col min="6403" max="6403" width="7.140625" customWidth="1"/>
    <col min="6404" max="6404" width="7.5703125" customWidth="1"/>
    <col min="6405" max="6405" width="8.85546875" customWidth="1"/>
    <col min="6406" max="6406" width="7.7109375" customWidth="1"/>
    <col min="6407" max="6407" width="6.28515625" customWidth="1"/>
    <col min="6408" max="6408" width="8.140625" customWidth="1"/>
    <col min="6409" max="6414" width="7.85546875" customWidth="1"/>
    <col min="6415" max="6415" width="9.7109375" customWidth="1"/>
    <col min="6416" max="6417" width="10.140625" customWidth="1"/>
    <col min="6657" max="6657" width="9.28515625" customWidth="1"/>
    <col min="6658" max="6658" width="6.85546875" customWidth="1"/>
    <col min="6659" max="6659" width="7.140625" customWidth="1"/>
    <col min="6660" max="6660" width="7.5703125" customWidth="1"/>
    <col min="6661" max="6661" width="8.85546875" customWidth="1"/>
    <col min="6662" max="6662" width="7.7109375" customWidth="1"/>
    <col min="6663" max="6663" width="6.28515625" customWidth="1"/>
    <col min="6664" max="6664" width="8.140625" customWidth="1"/>
    <col min="6665" max="6670" width="7.85546875" customWidth="1"/>
    <col min="6671" max="6671" width="9.7109375" customWidth="1"/>
    <col min="6672" max="6673" width="10.140625" customWidth="1"/>
    <col min="6913" max="6913" width="9.28515625" customWidth="1"/>
    <col min="6914" max="6914" width="6.85546875" customWidth="1"/>
    <col min="6915" max="6915" width="7.140625" customWidth="1"/>
    <col min="6916" max="6916" width="7.5703125" customWidth="1"/>
    <col min="6917" max="6917" width="8.85546875" customWidth="1"/>
    <col min="6918" max="6918" width="7.7109375" customWidth="1"/>
    <col min="6919" max="6919" width="6.28515625" customWidth="1"/>
    <col min="6920" max="6920" width="8.140625" customWidth="1"/>
    <col min="6921" max="6926" width="7.85546875" customWidth="1"/>
    <col min="6927" max="6927" width="9.7109375" customWidth="1"/>
    <col min="6928" max="6929" width="10.140625" customWidth="1"/>
    <col min="7169" max="7169" width="9.28515625" customWidth="1"/>
    <col min="7170" max="7170" width="6.85546875" customWidth="1"/>
    <col min="7171" max="7171" width="7.140625" customWidth="1"/>
    <col min="7172" max="7172" width="7.5703125" customWidth="1"/>
    <col min="7173" max="7173" width="8.85546875" customWidth="1"/>
    <col min="7174" max="7174" width="7.7109375" customWidth="1"/>
    <col min="7175" max="7175" width="6.28515625" customWidth="1"/>
    <col min="7176" max="7176" width="8.140625" customWidth="1"/>
    <col min="7177" max="7182" width="7.85546875" customWidth="1"/>
    <col min="7183" max="7183" width="9.7109375" customWidth="1"/>
    <col min="7184" max="7185" width="10.140625" customWidth="1"/>
    <col min="7425" max="7425" width="9.28515625" customWidth="1"/>
    <col min="7426" max="7426" width="6.85546875" customWidth="1"/>
    <col min="7427" max="7427" width="7.140625" customWidth="1"/>
    <col min="7428" max="7428" width="7.5703125" customWidth="1"/>
    <col min="7429" max="7429" width="8.85546875" customWidth="1"/>
    <col min="7430" max="7430" width="7.7109375" customWidth="1"/>
    <col min="7431" max="7431" width="6.28515625" customWidth="1"/>
    <col min="7432" max="7432" width="8.140625" customWidth="1"/>
    <col min="7433" max="7438" width="7.85546875" customWidth="1"/>
    <col min="7439" max="7439" width="9.7109375" customWidth="1"/>
    <col min="7440" max="7441" width="10.140625" customWidth="1"/>
    <col min="7681" max="7681" width="9.28515625" customWidth="1"/>
    <col min="7682" max="7682" width="6.85546875" customWidth="1"/>
    <col min="7683" max="7683" width="7.140625" customWidth="1"/>
    <col min="7684" max="7684" width="7.5703125" customWidth="1"/>
    <col min="7685" max="7685" width="8.85546875" customWidth="1"/>
    <col min="7686" max="7686" width="7.7109375" customWidth="1"/>
    <col min="7687" max="7687" width="6.28515625" customWidth="1"/>
    <col min="7688" max="7688" width="8.140625" customWidth="1"/>
    <col min="7689" max="7694" width="7.85546875" customWidth="1"/>
    <col min="7695" max="7695" width="9.7109375" customWidth="1"/>
    <col min="7696" max="7697" width="10.140625" customWidth="1"/>
    <col min="7937" max="7937" width="9.28515625" customWidth="1"/>
    <col min="7938" max="7938" width="6.85546875" customWidth="1"/>
    <col min="7939" max="7939" width="7.140625" customWidth="1"/>
    <col min="7940" max="7940" width="7.5703125" customWidth="1"/>
    <col min="7941" max="7941" width="8.85546875" customWidth="1"/>
    <col min="7942" max="7942" width="7.7109375" customWidth="1"/>
    <col min="7943" max="7943" width="6.28515625" customWidth="1"/>
    <col min="7944" max="7944" width="8.140625" customWidth="1"/>
    <col min="7945" max="7950" width="7.85546875" customWidth="1"/>
    <col min="7951" max="7951" width="9.7109375" customWidth="1"/>
    <col min="7952" max="7953" width="10.140625" customWidth="1"/>
    <col min="8193" max="8193" width="9.28515625" customWidth="1"/>
    <col min="8194" max="8194" width="6.85546875" customWidth="1"/>
    <col min="8195" max="8195" width="7.140625" customWidth="1"/>
    <col min="8196" max="8196" width="7.5703125" customWidth="1"/>
    <col min="8197" max="8197" width="8.85546875" customWidth="1"/>
    <col min="8198" max="8198" width="7.7109375" customWidth="1"/>
    <col min="8199" max="8199" width="6.28515625" customWidth="1"/>
    <col min="8200" max="8200" width="8.140625" customWidth="1"/>
    <col min="8201" max="8206" width="7.85546875" customWidth="1"/>
    <col min="8207" max="8207" width="9.7109375" customWidth="1"/>
    <col min="8208" max="8209" width="10.140625" customWidth="1"/>
    <col min="8449" max="8449" width="9.28515625" customWidth="1"/>
    <col min="8450" max="8450" width="6.85546875" customWidth="1"/>
    <col min="8451" max="8451" width="7.140625" customWidth="1"/>
    <col min="8452" max="8452" width="7.5703125" customWidth="1"/>
    <col min="8453" max="8453" width="8.85546875" customWidth="1"/>
    <col min="8454" max="8454" width="7.7109375" customWidth="1"/>
    <col min="8455" max="8455" width="6.28515625" customWidth="1"/>
    <col min="8456" max="8456" width="8.140625" customWidth="1"/>
    <col min="8457" max="8462" width="7.85546875" customWidth="1"/>
    <col min="8463" max="8463" width="9.7109375" customWidth="1"/>
    <col min="8464" max="8465" width="10.140625" customWidth="1"/>
    <col min="8705" max="8705" width="9.28515625" customWidth="1"/>
    <col min="8706" max="8706" width="6.85546875" customWidth="1"/>
    <col min="8707" max="8707" width="7.140625" customWidth="1"/>
    <col min="8708" max="8708" width="7.5703125" customWidth="1"/>
    <col min="8709" max="8709" width="8.85546875" customWidth="1"/>
    <col min="8710" max="8710" width="7.7109375" customWidth="1"/>
    <col min="8711" max="8711" width="6.28515625" customWidth="1"/>
    <col min="8712" max="8712" width="8.140625" customWidth="1"/>
    <col min="8713" max="8718" width="7.85546875" customWidth="1"/>
    <col min="8719" max="8719" width="9.7109375" customWidth="1"/>
    <col min="8720" max="8721" width="10.140625" customWidth="1"/>
    <col min="8961" max="8961" width="9.28515625" customWidth="1"/>
    <col min="8962" max="8962" width="6.85546875" customWidth="1"/>
    <col min="8963" max="8963" width="7.140625" customWidth="1"/>
    <col min="8964" max="8964" width="7.5703125" customWidth="1"/>
    <col min="8965" max="8965" width="8.85546875" customWidth="1"/>
    <col min="8966" max="8966" width="7.7109375" customWidth="1"/>
    <col min="8967" max="8967" width="6.28515625" customWidth="1"/>
    <col min="8968" max="8968" width="8.140625" customWidth="1"/>
    <col min="8969" max="8974" width="7.85546875" customWidth="1"/>
    <col min="8975" max="8975" width="9.7109375" customWidth="1"/>
    <col min="8976" max="8977" width="10.140625" customWidth="1"/>
    <col min="9217" max="9217" width="9.28515625" customWidth="1"/>
    <col min="9218" max="9218" width="6.85546875" customWidth="1"/>
    <col min="9219" max="9219" width="7.140625" customWidth="1"/>
    <col min="9220" max="9220" width="7.5703125" customWidth="1"/>
    <col min="9221" max="9221" width="8.85546875" customWidth="1"/>
    <col min="9222" max="9222" width="7.7109375" customWidth="1"/>
    <col min="9223" max="9223" width="6.28515625" customWidth="1"/>
    <col min="9224" max="9224" width="8.140625" customWidth="1"/>
    <col min="9225" max="9230" width="7.85546875" customWidth="1"/>
    <col min="9231" max="9231" width="9.7109375" customWidth="1"/>
    <col min="9232" max="9233" width="10.140625" customWidth="1"/>
    <col min="9473" max="9473" width="9.28515625" customWidth="1"/>
    <col min="9474" max="9474" width="6.85546875" customWidth="1"/>
    <col min="9475" max="9475" width="7.140625" customWidth="1"/>
    <col min="9476" max="9476" width="7.5703125" customWidth="1"/>
    <col min="9477" max="9477" width="8.85546875" customWidth="1"/>
    <col min="9478" max="9478" width="7.7109375" customWidth="1"/>
    <col min="9479" max="9479" width="6.28515625" customWidth="1"/>
    <col min="9480" max="9480" width="8.140625" customWidth="1"/>
    <col min="9481" max="9486" width="7.85546875" customWidth="1"/>
    <col min="9487" max="9487" width="9.7109375" customWidth="1"/>
    <col min="9488" max="9489" width="10.140625" customWidth="1"/>
    <col min="9729" max="9729" width="9.28515625" customWidth="1"/>
    <col min="9730" max="9730" width="6.85546875" customWidth="1"/>
    <col min="9731" max="9731" width="7.140625" customWidth="1"/>
    <col min="9732" max="9732" width="7.5703125" customWidth="1"/>
    <col min="9733" max="9733" width="8.85546875" customWidth="1"/>
    <col min="9734" max="9734" width="7.7109375" customWidth="1"/>
    <col min="9735" max="9735" width="6.28515625" customWidth="1"/>
    <col min="9736" max="9736" width="8.140625" customWidth="1"/>
    <col min="9737" max="9742" width="7.85546875" customWidth="1"/>
    <col min="9743" max="9743" width="9.7109375" customWidth="1"/>
    <col min="9744" max="9745" width="10.140625" customWidth="1"/>
    <col min="9985" max="9985" width="9.28515625" customWidth="1"/>
    <col min="9986" max="9986" width="6.85546875" customWidth="1"/>
    <col min="9987" max="9987" width="7.140625" customWidth="1"/>
    <col min="9988" max="9988" width="7.5703125" customWidth="1"/>
    <col min="9989" max="9989" width="8.85546875" customWidth="1"/>
    <col min="9990" max="9990" width="7.7109375" customWidth="1"/>
    <col min="9991" max="9991" width="6.28515625" customWidth="1"/>
    <col min="9992" max="9992" width="8.140625" customWidth="1"/>
    <col min="9993" max="9998" width="7.85546875" customWidth="1"/>
    <col min="9999" max="9999" width="9.7109375" customWidth="1"/>
    <col min="10000" max="10001" width="10.140625" customWidth="1"/>
    <col min="10241" max="10241" width="9.28515625" customWidth="1"/>
    <col min="10242" max="10242" width="6.85546875" customWidth="1"/>
    <col min="10243" max="10243" width="7.140625" customWidth="1"/>
    <col min="10244" max="10244" width="7.5703125" customWidth="1"/>
    <col min="10245" max="10245" width="8.85546875" customWidth="1"/>
    <col min="10246" max="10246" width="7.7109375" customWidth="1"/>
    <col min="10247" max="10247" width="6.28515625" customWidth="1"/>
    <col min="10248" max="10248" width="8.140625" customWidth="1"/>
    <col min="10249" max="10254" width="7.85546875" customWidth="1"/>
    <col min="10255" max="10255" width="9.7109375" customWidth="1"/>
    <col min="10256" max="10257" width="10.140625" customWidth="1"/>
    <col min="10497" max="10497" width="9.28515625" customWidth="1"/>
    <col min="10498" max="10498" width="6.85546875" customWidth="1"/>
    <col min="10499" max="10499" width="7.140625" customWidth="1"/>
    <col min="10500" max="10500" width="7.5703125" customWidth="1"/>
    <col min="10501" max="10501" width="8.85546875" customWidth="1"/>
    <col min="10502" max="10502" width="7.7109375" customWidth="1"/>
    <col min="10503" max="10503" width="6.28515625" customWidth="1"/>
    <col min="10504" max="10504" width="8.140625" customWidth="1"/>
    <col min="10505" max="10510" width="7.85546875" customWidth="1"/>
    <col min="10511" max="10511" width="9.7109375" customWidth="1"/>
    <col min="10512" max="10513" width="10.140625" customWidth="1"/>
    <col min="10753" max="10753" width="9.28515625" customWidth="1"/>
    <col min="10754" max="10754" width="6.85546875" customWidth="1"/>
    <col min="10755" max="10755" width="7.140625" customWidth="1"/>
    <col min="10756" max="10756" width="7.5703125" customWidth="1"/>
    <col min="10757" max="10757" width="8.85546875" customWidth="1"/>
    <col min="10758" max="10758" width="7.7109375" customWidth="1"/>
    <col min="10759" max="10759" width="6.28515625" customWidth="1"/>
    <col min="10760" max="10760" width="8.140625" customWidth="1"/>
    <col min="10761" max="10766" width="7.85546875" customWidth="1"/>
    <col min="10767" max="10767" width="9.7109375" customWidth="1"/>
    <col min="10768" max="10769" width="10.140625" customWidth="1"/>
    <col min="11009" max="11009" width="9.28515625" customWidth="1"/>
    <col min="11010" max="11010" width="6.85546875" customWidth="1"/>
    <col min="11011" max="11011" width="7.140625" customWidth="1"/>
    <col min="11012" max="11012" width="7.5703125" customWidth="1"/>
    <col min="11013" max="11013" width="8.85546875" customWidth="1"/>
    <col min="11014" max="11014" width="7.7109375" customWidth="1"/>
    <col min="11015" max="11015" width="6.28515625" customWidth="1"/>
    <col min="11016" max="11016" width="8.140625" customWidth="1"/>
    <col min="11017" max="11022" width="7.85546875" customWidth="1"/>
    <col min="11023" max="11023" width="9.7109375" customWidth="1"/>
    <col min="11024" max="11025" width="10.140625" customWidth="1"/>
    <col min="11265" max="11265" width="9.28515625" customWidth="1"/>
    <col min="11266" max="11266" width="6.85546875" customWidth="1"/>
    <col min="11267" max="11267" width="7.140625" customWidth="1"/>
    <col min="11268" max="11268" width="7.5703125" customWidth="1"/>
    <col min="11269" max="11269" width="8.85546875" customWidth="1"/>
    <col min="11270" max="11270" width="7.7109375" customWidth="1"/>
    <col min="11271" max="11271" width="6.28515625" customWidth="1"/>
    <col min="11272" max="11272" width="8.140625" customWidth="1"/>
    <col min="11273" max="11278" width="7.85546875" customWidth="1"/>
    <col min="11279" max="11279" width="9.7109375" customWidth="1"/>
    <col min="11280" max="11281" width="10.140625" customWidth="1"/>
    <col min="11521" max="11521" width="9.28515625" customWidth="1"/>
    <col min="11522" max="11522" width="6.85546875" customWidth="1"/>
    <col min="11523" max="11523" width="7.140625" customWidth="1"/>
    <col min="11524" max="11524" width="7.5703125" customWidth="1"/>
    <col min="11525" max="11525" width="8.85546875" customWidth="1"/>
    <col min="11526" max="11526" width="7.7109375" customWidth="1"/>
    <col min="11527" max="11527" width="6.28515625" customWidth="1"/>
    <col min="11528" max="11528" width="8.140625" customWidth="1"/>
    <col min="11529" max="11534" width="7.85546875" customWidth="1"/>
    <col min="11535" max="11535" width="9.7109375" customWidth="1"/>
    <col min="11536" max="11537" width="10.140625" customWidth="1"/>
    <col min="11777" max="11777" width="9.28515625" customWidth="1"/>
    <col min="11778" max="11778" width="6.85546875" customWidth="1"/>
    <col min="11779" max="11779" width="7.140625" customWidth="1"/>
    <col min="11780" max="11780" width="7.5703125" customWidth="1"/>
    <col min="11781" max="11781" width="8.85546875" customWidth="1"/>
    <col min="11782" max="11782" width="7.7109375" customWidth="1"/>
    <col min="11783" max="11783" width="6.28515625" customWidth="1"/>
    <col min="11784" max="11784" width="8.140625" customWidth="1"/>
    <col min="11785" max="11790" width="7.85546875" customWidth="1"/>
    <col min="11791" max="11791" width="9.7109375" customWidth="1"/>
    <col min="11792" max="11793" width="10.140625" customWidth="1"/>
    <col min="12033" max="12033" width="9.28515625" customWidth="1"/>
    <col min="12034" max="12034" width="6.85546875" customWidth="1"/>
    <col min="12035" max="12035" width="7.140625" customWidth="1"/>
    <col min="12036" max="12036" width="7.5703125" customWidth="1"/>
    <col min="12037" max="12037" width="8.85546875" customWidth="1"/>
    <col min="12038" max="12038" width="7.7109375" customWidth="1"/>
    <col min="12039" max="12039" width="6.28515625" customWidth="1"/>
    <col min="12040" max="12040" width="8.140625" customWidth="1"/>
    <col min="12041" max="12046" width="7.85546875" customWidth="1"/>
    <col min="12047" max="12047" width="9.7109375" customWidth="1"/>
    <col min="12048" max="12049" width="10.140625" customWidth="1"/>
    <col min="12289" max="12289" width="9.28515625" customWidth="1"/>
    <col min="12290" max="12290" width="6.85546875" customWidth="1"/>
    <col min="12291" max="12291" width="7.140625" customWidth="1"/>
    <col min="12292" max="12292" width="7.5703125" customWidth="1"/>
    <col min="12293" max="12293" width="8.85546875" customWidth="1"/>
    <col min="12294" max="12294" width="7.7109375" customWidth="1"/>
    <col min="12295" max="12295" width="6.28515625" customWidth="1"/>
    <col min="12296" max="12296" width="8.140625" customWidth="1"/>
    <col min="12297" max="12302" width="7.85546875" customWidth="1"/>
    <col min="12303" max="12303" width="9.7109375" customWidth="1"/>
    <col min="12304" max="12305" width="10.140625" customWidth="1"/>
    <col min="12545" max="12545" width="9.28515625" customWidth="1"/>
    <col min="12546" max="12546" width="6.85546875" customWidth="1"/>
    <col min="12547" max="12547" width="7.140625" customWidth="1"/>
    <col min="12548" max="12548" width="7.5703125" customWidth="1"/>
    <col min="12549" max="12549" width="8.85546875" customWidth="1"/>
    <col min="12550" max="12550" width="7.7109375" customWidth="1"/>
    <col min="12551" max="12551" width="6.28515625" customWidth="1"/>
    <col min="12552" max="12552" width="8.140625" customWidth="1"/>
    <col min="12553" max="12558" width="7.85546875" customWidth="1"/>
    <col min="12559" max="12559" width="9.7109375" customWidth="1"/>
    <col min="12560" max="12561" width="10.140625" customWidth="1"/>
    <col min="12801" max="12801" width="9.28515625" customWidth="1"/>
    <col min="12802" max="12802" width="6.85546875" customWidth="1"/>
    <col min="12803" max="12803" width="7.140625" customWidth="1"/>
    <col min="12804" max="12804" width="7.5703125" customWidth="1"/>
    <col min="12805" max="12805" width="8.85546875" customWidth="1"/>
    <col min="12806" max="12806" width="7.7109375" customWidth="1"/>
    <col min="12807" max="12807" width="6.28515625" customWidth="1"/>
    <col min="12808" max="12808" width="8.140625" customWidth="1"/>
    <col min="12809" max="12814" width="7.85546875" customWidth="1"/>
    <col min="12815" max="12815" width="9.7109375" customWidth="1"/>
    <col min="12816" max="12817" width="10.140625" customWidth="1"/>
    <col min="13057" max="13057" width="9.28515625" customWidth="1"/>
    <col min="13058" max="13058" width="6.85546875" customWidth="1"/>
    <col min="13059" max="13059" width="7.140625" customWidth="1"/>
    <col min="13060" max="13060" width="7.5703125" customWidth="1"/>
    <col min="13061" max="13061" width="8.85546875" customWidth="1"/>
    <col min="13062" max="13062" width="7.7109375" customWidth="1"/>
    <col min="13063" max="13063" width="6.28515625" customWidth="1"/>
    <col min="13064" max="13064" width="8.140625" customWidth="1"/>
    <col min="13065" max="13070" width="7.85546875" customWidth="1"/>
    <col min="13071" max="13071" width="9.7109375" customWidth="1"/>
    <col min="13072" max="13073" width="10.140625" customWidth="1"/>
    <col min="13313" max="13313" width="9.28515625" customWidth="1"/>
    <col min="13314" max="13314" width="6.85546875" customWidth="1"/>
    <col min="13315" max="13315" width="7.140625" customWidth="1"/>
    <col min="13316" max="13316" width="7.5703125" customWidth="1"/>
    <col min="13317" max="13317" width="8.85546875" customWidth="1"/>
    <col min="13318" max="13318" width="7.7109375" customWidth="1"/>
    <col min="13319" max="13319" width="6.28515625" customWidth="1"/>
    <col min="13320" max="13320" width="8.140625" customWidth="1"/>
    <col min="13321" max="13326" width="7.85546875" customWidth="1"/>
    <col min="13327" max="13327" width="9.7109375" customWidth="1"/>
    <col min="13328" max="13329" width="10.140625" customWidth="1"/>
    <col min="13569" max="13569" width="9.28515625" customWidth="1"/>
    <col min="13570" max="13570" width="6.85546875" customWidth="1"/>
    <col min="13571" max="13571" width="7.140625" customWidth="1"/>
    <col min="13572" max="13572" width="7.5703125" customWidth="1"/>
    <col min="13573" max="13573" width="8.85546875" customWidth="1"/>
    <col min="13574" max="13574" width="7.7109375" customWidth="1"/>
    <col min="13575" max="13575" width="6.28515625" customWidth="1"/>
    <col min="13576" max="13576" width="8.140625" customWidth="1"/>
    <col min="13577" max="13582" width="7.85546875" customWidth="1"/>
    <col min="13583" max="13583" width="9.7109375" customWidth="1"/>
    <col min="13584" max="13585" width="10.140625" customWidth="1"/>
    <col min="13825" max="13825" width="9.28515625" customWidth="1"/>
    <col min="13826" max="13826" width="6.85546875" customWidth="1"/>
    <col min="13827" max="13827" width="7.140625" customWidth="1"/>
    <col min="13828" max="13828" width="7.5703125" customWidth="1"/>
    <col min="13829" max="13829" width="8.85546875" customWidth="1"/>
    <col min="13830" max="13830" width="7.7109375" customWidth="1"/>
    <col min="13831" max="13831" width="6.28515625" customWidth="1"/>
    <col min="13832" max="13832" width="8.140625" customWidth="1"/>
    <col min="13833" max="13838" width="7.85546875" customWidth="1"/>
    <col min="13839" max="13839" width="9.7109375" customWidth="1"/>
    <col min="13840" max="13841" width="10.140625" customWidth="1"/>
    <col min="14081" max="14081" width="9.28515625" customWidth="1"/>
    <col min="14082" max="14082" width="6.85546875" customWidth="1"/>
    <col min="14083" max="14083" width="7.140625" customWidth="1"/>
    <col min="14084" max="14084" width="7.5703125" customWidth="1"/>
    <col min="14085" max="14085" width="8.85546875" customWidth="1"/>
    <col min="14086" max="14086" width="7.7109375" customWidth="1"/>
    <col min="14087" max="14087" width="6.28515625" customWidth="1"/>
    <col min="14088" max="14088" width="8.140625" customWidth="1"/>
    <col min="14089" max="14094" width="7.85546875" customWidth="1"/>
    <col min="14095" max="14095" width="9.7109375" customWidth="1"/>
    <col min="14096" max="14097" width="10.140625" customWidth="1"/>
    <col min="14337" max="14337" width="9.28515625" customWidth="1"/>
    <col min="14338" max="14338" width="6.85546875" customWidth="1"/>
    <col min="14339" max="14339" width="7.140625" customWidth="1"/>
    <col min="14340" max="14340" width="7.5703125" customWidth="1"/>
    <col min="14341" max="14341" width="8.85546875" customWidth="1"/>
    <col min="14342" max="14342" width="7.7109375" customWidth="1"/>
    <col min="14343" max="14343" width="6.28515625" customWidth="1"/>
    <col min="14344" max="14344" width="8.140625" customWidth="1"/>
    <col min="14345" max="14350" width="7.85546875" customWidth="1"/>
    <col min="14351" max="14351" width="9.7109375" customWidth="1"/>
    <col min="14352" max="14353" width="10.140625" customWidth="1"/>
    <col min="14593" max="14593" width="9.28515625" customWidth="1"/>
    <col min="14594" max="14594" width="6.85546875" customWidth="1"/>
    <col min="14595" max="14595" width="7.140625" customWidth="1"/>
    <col min="14596" max="14596" width="7.5703125" customWidth="1"/>
    <col min="14597" max="14597" width="8.85546875" customWidth="1"/>
    <col min="14598" max="14598" width="7.7109375" customWidth="1"/>
    <col min="14599" max="14599" width="6.28515625" customWidth="1"/>
    <col min="14600" max="14600" width="8.140625" customWidth="1"/>
    <col min="14601" max="14606" width="7.85546875" customWidth="1"/>
    <col min="14607" max="14607" width="9.7109375" customWidth="1"/>
    <col min="14608" max="14609" width="10.140625" customWidth="1"/>
    <col min="14849" max="14849" width="9.28515625" customWidth="1"/>
    <col min="14850" max="14850" width="6.85546875" customWidth="1"/>
    <col min="14851" max="14851" width="7.140625" customWidth="1"/>
    <col min="14852" max="14852" width="7.5703125" customWidth="1"/>
    <col min="14853" max="14853" width="8.85546875" customWidth="1"/>
    <col min="14854" max="14854" width="7.7109375" customWidth="1"/>
    <col min="14855" max="14855" width="6.28515625" customWidth="1"/>
    <col min="14856" max="14856" width="8.140625" customWidth="1"/>
    <col min="14857" max="14862" width="7.85546875" customWidth="1"/>
    <col min="14863" max="14863" width="9.7109375" customWidth="1"/>
    <col min="14864" max="14865" width="10.140625" customWidth="1"/>
    <col min="15105" max="15105" width="9.28515625" customWidth="1"/>
    <col min="15106" max="15106" width="6.85546875" customWidth="1"/>
    <col min="15107" max="15107" width="7.140625" customWidth="1"/>
    <col min="15108" max="15108" width="7.5703125" customWidth="1"/>
    <col min="15109" max="15109" width="8.85546875" customWidth="1"/>
    <col min="15110" max="15110" width="7.7109375" customWidth="1"/>
    <col min="15111" max="15111" width="6.28515625" customWidth="1"/>
    <col min="15112" max="15112" width="8.140625" customWidth="1"/>
    <col min="15113" max="15118" width="7.85546875" customWidth="1"/>
    <col min="15119" max="15119" width="9.7109375" customWidth="1"/>
    <col min="15120" max="15121" width="10.140625" customWidth="1"/>
    <col min="15361" max="15361" width="9.28515625" customWidth="1"/>
    <col min="15362" max="15362" width="6.85546875" customWidth="1"/>
    <col min="15363" max="15363" width="7.140625" customWidth="1"/>
    <col min="15364" max="15364" width="7.5703125" customWidth="1"/>
    <col min="15365" max="15365" width="8.85546875" customWidth="1"/>
    <col min="15366" max="15366" width="7.7109375" customWidth="1"/>
    <col min="15367" max="15367" width="6.28515625" customWidth="1"/>
    <col min="15368" max="15368" width="8.140625" customWidth="1"/>
    <col min="15369" max="15374" width="7.85546875" customWidth="1"/>
    <col min="15375" max="15375" width="9.7109375" customWidth="1"/>
    <col min="15376" max="15377" width="10.140625" customWidth="1"/>
    <col min="15617" max="15617" width="9.28515625" customWidth="1"/>
    <col min="15618" max="15618" width="6.85546875" customWidth="1"/>
    <col min="15619" max="15619" width="7.140625" customWidth="1"/>
    <col min="15620" max="15620" width="7.5703125" customWidth="1"/>
    <col min="15621" max="15621" width="8.85546875" customWidth="1"/>
    <col min="15622" max="15622" width="7.7109375" customWidth="1"/>
    <col min="15623" max="15623" width="6.28515625" customWidth="1"/>
    <col min="15624" max="15624" width="8.140625" customWidth="1"/>
    <col min="15625" max="15630" width="7.85546875" customWidth="1"/>
    <col min="15631" max="15631" width="9.7109375" customWidth="1"/>
    <col min="15632" max="15633" width="10.140625" customWidth="1"/>
    <col min="15873" max="15873" width="9.28515625" customWidth="1"/>
    <col min="15874" max="15874" width="6.85546875" customWidth="1"/>
    <col min="15875" max="15875" width="7.140625" customWidth="1"/>
    <col min="15876" max="15876" width="7.5703125" customWidth="1"/>
    <col min="15877" max="15877" width="8.85546875" customWidth="1"/>
    <col min="15878" max="15878" width="7.7109375" customWidth="1"/>
    <col min="15879" max="15879" width="6.28515625" customWidth="1"/>
    <col min="15880" max="15880" width="8.140625" customWidth="1"/>
    <col min="15881" max="15886" width="7.85546875" customWidth="1"/>
    <col min="15887" max="15887" width="9.7109375" customWidth="1"/>
    <col min="15888" max="15889" width="10.140625" customWidth="1"/>
    <col min="16129" max="16129" width="9.28515625" customWidth="1"/>
    <col min="16130" max="16130" width="6.85546875" customWidth="1"/>
    <col min="16131" max="16131" width="7.140625" customWidth="1"/>
    <col min="16132" max="16132" width="7.5703125" customWidth="1"/>
    <col min="16133" max="16133" width="8.85546875" customWidth="1"/>
    <col min="16134" max="16134" width="7.7109375" customWidth="1"/>
    <col min="16135" max="16135" width="6.28515625" customWidth="1"/>
    <col min="16136" max="16136" width="8.140625" customWidth="1"/>
    <col min="16137" max="16142" width="7.85546875" customWidth="1"/>
    <col min="16143" max="16143" width="9.7109375" customWidth="1"/>
    <col min="16144" max="16145" width="10.140625" customWidth="1"/>
  </cols>
  <sheetData>
    <row r="1" spans="1:17" x14ac:dyDescent="0.25">
      <c r="A1" s="72" t="str">
        <f>'3 X CHART EVOO'!A1</f>
        <v>QUALITY CONTROL OF THE PANEL (COI/T.20/Doc.Nº17)</v>
      </c>
    </row>
    <row r="2" spans="1:17" x14ac:dyDescent="0.25">
      <c r="A2" s="72" t="s">
        <v>83</v>
      </c>
    </row>
    <row r="3" spans="1:17" ht="15.75" thickBot="1" x14ac:dyDescent="0.3">
      <c r="A3" s="122"/>
    </row>
    <row r="4" spans="1:17" ht="21" thickTop="1" thickBot="1" x14ac:dyDescent="0.3">
      <c r="A4" s="348" t="s">
        <v>18</v>
      </c>
      <c r="B4" s="349"/>
      <c r="C4" s="343" t="str">
        <f>'1 PANEL DATA DOUBLE SAMPLES'!C8:E8</f>
        <v>XXXX</v>
      </c>
      <c r="D4" s="344"/>
      <c r="E4" s="344"/>
      <c r="F4" s="345"/>
      <c r="H4" s="350" t="s">
        <v>97</v>
      </c>
      <c r="I4" s="351"/>
      <c r="J4" s="351"/>
      <c r="K4" s="196" t="s">
        <v>14</v>
      </c>
    </row>
    <row r="5" spans="1:17" ht="7.5" customHeight="1" thickTop="1" x14ac:dyDescent="0.25">
      <c r="A5" s="122"/>
    </row>
    <row r="6" spans="1:17" ht="18" x14ac:dyDescent="0.25">
      <c r="A6" s="25" t="s">
        <v>100</v>
      </c>
    </row>
    <row r="7" spans="1:17" ht="7.5" customHeight="1" thickBot="1" x14ac:dyDescent="0.3">
      <c r="A7" s="122"/>
    </row>
    <row r="8" spans="1:17" ht="15.75" thickTop="1" x14ac:dyDescent="0.25">
      <c r="A8" s="142"/>
      <c r="D8" s="337" t="s">
        <v>84</v>
      </c>
      <c r="E8" s="338"/>
      <c r="F8" s="338"/>
      <c r="G8" s="338"/>
      <c r="H8" s="338"/>
      <c r="I8" s="339"/>
      <c r="J8" s="337" t="s">
        <v>85</v>
      </c>
      <c r="K8" s="338"/>
      <c r="L8" s="338"/>
      <c r="M8" s="338"/>
      <c r="N8" s="338"/>
      <c r="O8" s="339"/>
    </row>
    <row r="9" spans="1:17" ht="15.75" thickBot="1" x14ac:dyDescent="0.3">
      <c r="D9" s="145"/>
      <c r="E9" s="146" t="s">
        <v>86</v>
      </c>
      <c r="F9" s="195">
        <v>0.32</v>
      </c>
      <c r="G9" s="147"/>
      <c r="H9" s="148"/>
      <c r="I9" s="162"/>
      <c r="J9" s="145"/>
      <c r="K9" s="146" t="s">
        <v>86</v>
      </c>
      <c r="L9" s="195">
        <v>0.34</v>
      </c>
      <c r="M9" s="147"/>
      <c r="N9" s="148"/>
      <c r="O9" s="162"/>
    </row>
    <row r="10" spans="1:17" ht="30.75" customHeight="1" thickTop="1" x14ac:dyDescent="0.25">
      <c r="A10" s="149" t="s">
        <v>87</v>
      </c>
      <c r="B10" s="150" t="s">
        <v>88</v>
      </c>
      <c r="C10" s="159" t="s">
        <v>5</v>
      </c>
      <c r="D10" s="163" t="s">
        <v>89</v>
      </c>
      <c r="E10" s="151" t="s">
        <v>90</v>
      </c>
      <c r="F10" s="151" t="s">
        <v>91</v>
      </c>
      <c r="G10" s="151" t="s">
        <v>92</v>
      </c>
      <c r="H10" s="151" t="s">
        <v>93</v>
      </c>
      <c r="I10" s="164" t="s">
        <v>94</v>
      </c>
      <c r="J10" s="163" t="s">
        <v>99</v>
      </c>
      <c r="K10" s="151" t="s">
        <v>90</v>
      </c>
      <c r="L10" s="151" t="s">
        <v>91</v>
      </c>
      <c r="M10" s="151" t="s">
        <v>92</v>
      </c>
      <c r="N10" s="151" t="s">
        <v>93</v>
      </c>
      <c r="O10" s="164" t="s">
        <v>94</v>
      </c>
      <c r="P10" s="167" t="s">
        <v>12</v>
      </c>
      <c r="Q10" s="152" t="s">
        <v>96</v>
      </c>
    </row>
    <row r="11" spans="1:17" s="123" customFormat="1" ht="15" customHeight="1" x14ac:dyDescent="0.2">
      <c r="A11" s="185"/>
      <c r="B11" s="186"/>
      <c r="C11" s="160">
        <v>1</v>
      </c>
      <c r="D11" s="189">
        <v>1</v>
      </c>
      <c r="E11" s="153">
        <f t="shared" ref="E11:E50" si="0">G11-3*$F$9</f>
        <v>0.24</v>
      </c>
      <c r="F11" s="153">
        <f t="shared" ref="F11:F50" si="1">(G11-2*$F$9)</f>
        <v>0.55999999999999994</v>
      </c>
      <c r="G11" s="194">
        <v>1.2</v>
      </c>
      <c r="H11" s="153">
        <f t="shared" ref="H11:H50" si="2">G11+2*$F$9</f>
        <v>1.8399999999999999</v>
      </c>
      <c r="I11" s="165">
        <f t="shared" ref="I11:I50" si="3">G11+3*$F$9</f>
        <v>2.16</v>
      </c>
      <c r="J11" s="189">
        <v>-2.5</v>
      </c>
      <c r="K11" s="153">
        <f>M11-3*$L$9</f>
        <v>-3.02</v>
      </c>
      <c r="L11" s="153">
        <f>M11-2*$L$9</f>
        <v>-2.68</v>
      </c>
      <c r="M11" s="194">
        <v>-2</v>
      </c>
      <c r="N11" s="153">
        <f>M11+2*$L$9</f>
        <v>-1.3199999999999998</v>
      </c>
      <c r="O11" s="165">
        <f>M11+3*$L$9</f>
        <v>-0.98</v>
      </c>
      <c r="P11" s="168"/>
      <c r="Q11" s="154"/>
    </row>
    <row r="12" spans="1:17" s="123" customFormat="1" ht="15" customHeight="1" x14ac:dyDescent="0.2">
      <c r="A12" s="185"/>
      <c r="B12" s="186"/>
      <c r="C12" s="160">
        <v>2</v>
      </c>
      <c r="D12" s="189">
        <v>1.5</v>
      </c>
      <c r="E12" s="153">
        <f t="shared" si="0"/>
        <v>0.24</v>
      </c>
      <c r="F12" s="153">
        <f t="shared" si="1"/>
        <v>0.55999999999999994</v>
      </c>
      <c r="G12" s="153">
        <f>G11</f>
        <v>1.2</v>
      </c>
      <c r="H12" s="153">
        <f t="shared" si="2"/>
        <v>1.8399999999999999</v>
      </c>
      <c r="I12" s="165">
        <f t="shared" si="3"/>
        <v>2.16</v>
      </c>
      <c r="J12" s="189">
        <v>-1.5</v>
      </c>
      <c r="K12" s="153">
        <f t="shared" ref="K12:K21" si="4">M12-3*$L$9</f>
        <v>-3.02</v>
      </c>
      <c r="L12" s="153">
        <f t="shared" ref="L12:L50" si="5">M12-2*$L$9</f>
        <v>-2.68</v>
      </c>
      <c r="M12" s="153">
        <f>M11</f>
        <v>-2</v>
      </c>
      <c r="N12" s="153">
        <f t="shared" ref="N12:N50" si="6">M12+2*$L$9</f>
        <v>-1.3199999999999998</v>
      </c>
      <c r="O12" s="165">
        <f t="shared" ref="O12:O50" si="7">M12+3*$L$9</f>
        <v>-0.98</v>
      </c>
      <c r="P12" s="168"/>
      <c r="Q12" s="154"/>
    </row>
    <row r="13" spans="1:17" s="123" customFormat="1" ht="15" customHeight="1" x14ac:dyDescent="0.2">
      <c r="A13" s="185"/>
      <c r="B13" s="186"/>
      <c r="C13" s="160">
        <v>3</v>
      </c>
      <c r="D13" s="189">
        <v>1.8</v>
      </c>
      <c r="E13" s="153">
        <f t="shared" si="0"/>
        <v>0.24</v>
      </c>
      <c r="F13" s="153">
        <f t="shared" si="1"/>
        <v>0.55999999999999994</v>
      </c>
      <c r="G13" s="153">
        <f t="shared" ref="G13:G49" si="8">G12</f>
        <v>1.2</v>
      </c>
      <c r="H13" s="153">
        <f t="shared" si="2"/>
        <v>1.8399999999999999</v>
      </c>
      <c r="I13" s="165">
        <f t="shared" si="3"/>
        <v>2.16</v>
      </c>
      <c r="J13" s="189">
        <v>-3</v>
      </c>
      <c r="K13" s="153">
        <f t="shared" si="4"/>
        <v>-3.02</v>
      </c>
      <c r="L13" s="153">
        <f t="shared" si="5"/>
        <v>-2.68</v>
      </c>
      <c r="M13" s="153">
        <f>M11</f>
        <v>-2</v>
      </c>
      <c r="N13" s="153">
        <f t="shared" si="6"/>
        <v>-1.3199999999999998</v>
      </c>
      <c r="O13" s="165">
        <f t="shared" si="7"/>
        <v>-0.98</v>
      </c>
      <c r="P13" s="168"/>
      <c r="Q13" s="154"/>
    </row>
    <row r="14" spans="1:17" s="123" customFormat="1" ht="15" customHeight="1" x14ac:dyDescent="0.2">
      <c r="A14" s="185"/>
      <c r="B14" s="186"/>
      <c r="C14" s="160">
        <v>4</v>
      </c>
      <c r="D14" s="189">
        <v>0.5</v>
      </c>
      <c r="E14" s="153">
        <f t="shared" si="0"/>
        <v>0.24</v>
      </c>
      <c r="F14" s="153">
        <f t="shared" si="1"/>
        <v>0.55999999999999994</v>
      </c>
      <c r="G14" s="153">
        <f t="shared" si="8"/>
        <v>1.2</v>
      </c>
      <c r="H14" s="153">
        <f t="shared" si="2"/>
        <v>1.8399999999999999</v>
      </c>
      <c r="I14" s="165">
        <f t="shared" si="3"/>
        <v>2.16</v>
      </c>
      <c r="J14" s="189">
        <v>-1.5</v>
      </c>
      <c r="K14" s="153">
        <f t="shared" si="4"/>
        <v>-3.02</v>
      </c>
      <c r="L14" s="153">
        <f t="shared" si="5"/>
        <v>-2.68</v>
      </c>
      <c r="M14" s="153">
        <f>M11</f>
        <v>-2</v>
      </c>
      <c r="N14" s="153">
        <f t="shared" si="6"/>
        <v>-1.3199999999999998</v>
      </c>
      <c r="O14" s="165">
        <f t="shared" si="7"/>
        <v>-0.98</v>
      </c>
      <c r="P14" s="168"/>
      <c r="Q14" s="154"/>
    </row>
    <row r="15" spans="1:17" s="123" customFormat="1" ht="15" customHeight="1" x14ac:dyDescent="0.2">
      <c r="A15" s="185"/>
      <c r="B15" s="186"/>
      <c r="C15" s="160">
        <v>5</v>
      </c>
      <c r="D15" s="189">
        <v>0.8</v>
      </c>
      <c r="E15" s="153">
        <f t="shared" si="0"/>
        <v>0.24</v>
      </c>
      <c r="F15" s="153">
        <f t="shared" si="1"/>
        <v>0.55999999999999994</v>
      </c>
      <c r="G15" s="153">
        <f t="shared" si="8"/>
        <v>1.2</v>
      </c>
      <c r="H15" s="153">
        <f t="shared" si="2"/>
        <v>1.8399999999999999</v>
      </c>
      <c r="I15" s="165">
        <f t="shared" si="3"/>
        <v>2.16</v>
      </c>
      <c r="J15" s="189">
        <v>-1.9</v>
      </c>
      <c r="K15" s="153">
        <f t="shared" si="4"/>
        <v>-3.02</v>
      </c>
      <c r="L15" s="153">
        <f t="shared" si="5"/>
        <v>-2.68</v>
      </c>
      <c r="M15" s="153">
        <f>M11</f>
        <v>-2</v>
      </c>
      <c r="N15" s="153">
        <f t="shared" si="6"/>
        <v>-1.3199999999999998</v>
      </c>
      <c r="O15" s="165">
        <f t="shared" si="7"/>
        <v>-0.98</v>
      </c>
      <c r="P15" s="168"/>
      <c r="Q15" s="154"/>
    </row>
    <row r="16" spans="1:17" s="123" customFormat="1" ht="15" customHeight="1" x14ac:dyDescent="0.2">
      <c r="A16" s="185"/>
      <c r="B16" s="186"/>
      <c r="C16" s="160">
        <v>6</v>
      </c>
      <c r="D16" s="189">
        <v>1.1000000000000001</v>
      </c>
      <c r="E16" s="153">
        <f t="shared" si="0"/>
        <v>0.24</v>
      </c>
      <c r="F16" s="153">
        <f t="shared" si="1"/>
        <v>0.55999999999999994</v>
      </c>
      <c r="G16" s="153">
        <f t="shared" si="8"/>
        <v>1.2</v>
      </c>
      <c r="H16" s="153">
        <f t="shared" si="2"/>
        <v>1.8399999999999999</v>
      </c>
      <c r="I16" s="165">
        <f t="shared" si="3"/>
        <v>2.16</v>
      </c>
      <c r="J16" s="189">
        <v>-2.2000000000000002</v>
      </c>
      <c r="K16" s="153">
        <f t="shared" si="4"/>
        <v>-3.02</v>
      </c>
      <c r="L16" s="153">
        <f t="shared" si="5"/>
        <v>-2.68</v>
      </c>
      <c r="M16" s="153">
        <f>M11</f>
        <v>-2</v>
      </c>
      <c r="N16" s="153">
        <f t="shared" si="6"/>
        <v>-1.3199999999999998</v>
      </c>
      <c r="O16" s="165">
        <f t="shared" si="7"/>
        <v>-0.98</v>
      </c>
      <c r="P16" s="168"/>
      <c r="Q16" s="155"/>
    </row>
    <row r="17" spans="1:17" s="123" customFormat="1" ht="15" customHeight="1" x14ac:dyDescent="0.2">
      <c r="A17" s="185"/>
      <c r="B17" s="186"/>
      <c r="C17" s="160">
        <v>7</v>
      </c>
      <c r="D17" s="189">
        <v>2</v>
      </c>
      <c r="E17" s="153">
        <f t="shared" si="0"/>
        <v>0.24</v>
      </c>
      <c r="F17" s="153">
        <f t="shared" si="1"/>
        <v>0.55999999999999994</v>
      </c>
      <c r="G17" s="153">
        <f t="shared" si="8"/>
        <v>1.2</v>
      </c>
      <c r="H17" s="153">
        <f t="shared" si="2"/>
        <v>1.8399999999999999</v>
      </c>
      <c r="I17" s="165">
        <f t="shared" si="3"/>
        <v>2.16</v>
      </c>
      <c r="J17" s="189">
        <v>-2.5</v>
      </c>
      <c r="K17" s="153">
        <f t="shared" si="4"/>
        <v>-3.02</v>
      </c>
      <c r="L17" s="153">
        <f t="shared" si="5"/>
        <v>-2.68</v>
      </c>
      <c r="M17" s="153">
        <f>M11</f>
        <v>-2</v>
      </c>
      <c r="N17" s="153">
        <f t="shared" si="6"/>
        <v>-1.3199999999999998</v>
      </c>
      <c r="O17" s="165">
        <f t="shared" si="7"/>
        <v>-0.98</v>
      </c>
      <c r="P17" s="168"/>
      <c r="Q17" s="154"/>
    </row>
    <row r="18" spans="1:17" s="123" customFormat="1" ht="15" customHeight="1" x14ac:dyDescent="0.2">
      <c r="A18" s="185"/>
      <c r="B18" s="186"/>
      <c r="C18" s="160">
        <v>8</v>
      </c>
      <c r="D18" s="189">
        <v>1.4</v>
      </c>
      <c r="E18" s="153">
        <f t="shared" si="0"/>
        <v>0.24</v>
      </c>
      <c r="F18" s="153">
        <f t="shared" si="1"/>
        <v>0.55999999999999994</v>
      </c>
      <c r="G18" s="153">
        <f t="shared" si="8"/>
        <v>1.2</v>
      </c>
      <c r="H18" s="153">
        <f t="shared" si="2"/>
        <v>1.8399999999999999</v>
      </c>
      <c r="I18" s="165">
        <f t="shared" si="3"/>
        <v>2.16</v>
      </c>
      <c r="J18" s="189">
        <v>-2.6</v>
      </c>
      <c r="K18" s="153">
        <f t="shared" si="4"/>
        <v>-3.02</v>
      </c>
      <c r="L18" s="153">
        <f t="shared" si="5"/>
        <v>-2.68</v>
      </c>
      <c r="M18" s="153">
        <f>M11</f>
        <v>-2</v>
      </c>
      <c r="N18" s="153">
        <f t="shared" si="6"/>
        <v>-1.3199999999999998</v>
      </c>
      <c r="O18" s="165">
        <f t="shared" si="7"/>
        <v>-0.98</v>
      </c>
      <c r="P18" s="168"/>
      <c r="Q18" s="155"/>
    </row>
    <row r="19" spans="1:17" s="123" customFormat="1" ht="15" customHeight="1" x14ac:dyDescent="0.2">
      <c r="A19" s="185"/>
      <c r="B19" s="186"/>
      <c r="C19" s="160">
        <v>9</v>
      </c>
      <c r="D19" s="189">
        <v>0.3</v>
      </c>
      <c r="E19" s="153">
        <f t="shared" si="0"/>
        <v>0.24</v>
      </c>
      <c r="F19" s="153">
        <f t="shared" si="1"/>
        <v>0.55999999999999994</v>
      </c>
      <c r="G19" s="153">
        <f t="shared" si="8"/>
        <v>1.2</v>
      </c>
      <c r="H19" s="153">
        <f t="shared" si="2"/>
        <v>1.8399999999999999</v>
      </c>
      <c r="I19" s="165">
        <f t="shared" si="3"/>
        <v>2.16</v>
      </c>
      <c r="J19" s="189">
        <v>-1.6</v>
      </c>
      <c r="K19" s="153">
        <f t="shared" si="4"/>
        <v>-3.02</v>
      </c>
      <c r="L19" s="153">
        <f t="shared" si="5"/>
        <v>-2.68</v>
      </c>
      <c r="M19" s="153">
        <f>M11</f>
        <v>-2</v>
      </c>
      <c r="N19" s="153">
        <f t="shared" si="6"/>
        <v>-1.3199999999999998</v>
      </c>
      <c r="O19" s="165">
        <f t="shared" si="7"/>
        <v>-0.98</v>
      </c>
      <c r="P19" s="168"/>
      <c r="Q19" s="155"/>
    </row>
    <row r="20" spans="1:17" s="123" customFormat="1" ht="15" customHeight="1" x14ac:dyDescent="0.2">
      <c r="A20" s="185"/>
      <c r="B20" s="186"/>
      <c r="C20" s="160">
        <v>10</v>
      </c>
      <c r="D20" s="189"/>
      <c r="E20" s="153">
        <f t="shared" si="0"/>
        <v>0.24</v>
      </c>
      <c r="F20" s="153">
        <f t="shared" si="1"/>
        <v>0.55999999999999994</v>
      </c>
      <c r="G20" s="153">
        <f t="shared" si="8"/>
        <v>1.2</v>
      </c>
      <c r="H20" s="153">
        <f t="shared" si="2"/>
        <v>1.8399999999999999</v>
      </c>
      <c r="I20" s="165">
        <f t="shared" si="3"/>
        <v>2.16</v>
      </c>
      <c r="J20" s="189"/>
      <c r="K20" s="153">
        <f t="shared" si="4"/>
        <v>-3.02</v>
      </c>
      <c r="L20" s="153">
        <f t="shared" si="5"/>
        <v>-2.68</v>
      </c>
      <c r="M20" s="153">
        <f>M11</f>
        <v>-2</v>
      </c>
      <c r="N20" s="153">
        <f t="shared" si="6"/>
        <v>-1.3199999999999998</v>
      </c>
      <c r="O20" s="165">
        <f t="shared" si="7"/>
        <v>-0.98</v>
      </c>
      <c r="P20" s="168"/>
      <c r="Q20" s="154"/>
    </row>
    <row r="21" spans="1:17" s="123" customFormat="1" ht="15" customHeight="1" x14ac:dyDescent="0.2">
      <c r="A21" s="185"/>
      <c r="B21" s="186"/>
      <c r="C21" s="160">
        <v>11</v>
      </c>
      <c r="D21" s="189"/>
      <c r="E21" s="153">
        <f t="shared" si="0"/>
        <v>0.24</v>
      </c>
      <c r="F21" s="153">
        <f t="shared" si="1"/>
        <v>0.55999999999999994</v>
      </c>
      <c r="G21" s="153">
        <f t="shared" si="8"/>
        <v>1.2</v>
      </c>
      <c r="H21" s="153">
        <f t="shared" si="2"/>
        <v>1.8399999999999999</v>
      </c>
      <c r="I21" s="165">
        <f t="shared" si="3"/>
        <v>2.16</v>
      </c>
      <c r="J21" s="189"/>
      <c r="K21" s="153">
        <f t="shared" si="4"/>
        <v>-3.02</v>
      </c>
      <c r="L21" s="153">
        <f t="shared" si="5"/>
        <v>-2.68</v>
      </c>
      <c r="M21" s="153">
        <f>M11</f>
        <v>-2</v>
      </c>
      <c r="N21" s="153">
        <f t="shared" si="6"/>
        <v>-1.3199999999999998</v>
      </c>
      <c r="O21" s="165">
        <f t="shared" si="7"/>
        <v>-0.98</v>
      </c>
      <c r="P21" s="168"/>
      <c r="Q21" s="154"/>
    </row>
    <row r="22" spans="1:17" s="123" customFormat="1" ht="15" customHeight="1" x14ac:dyDescent="0.2">
      <c r="A22" s="185"/>
      <c r="B22" s="186"/>
      <c r="C22" s="160">
        <v>12</v>
      </c>
      <c r="D22" s="189"/>
      <c r="E22" s="153">
        <f t="shared" si="0"/>
        <v>0.24</v>
      </c>
      <c r="F22" s="153">
        <f t="shared" si="1"/>
        <v>0.55999999999999994</v>
      </c>
      <c r="G22" s="153">
        <f t="shared" si="8"/>
        <v>1.2</v>
      </c>
      <c r="H22" s="153">
        <f t="shared" si="2"/>
        <v>1.8399999999999999</v>
      </c>
      <c r="I22" s="165">
        <f t="shared" si="3"/>
        <v>2.16</v>
      </c>
      <c r="J22" s="189"/>
      <c r="K22" s="153">
        <f>M22-3*$L$9</f>
        <v>-3.02</v>
      </c>
      <c r="L22" s="153">
        <f>M22-2*$L$9</f>
        <v>-2.68</v>
      </c>
      <c r="M22" s="153">
        <f>M11</f>
        <v>-2</v>
      </c>
      <c r="N22" s="153">
        <f t="shared" si="6"/>
        <v>-1.3199999999999998</v>
      </c>
      <c r="O22" s="165">
        <f t="shared" si="7"/>
        <v>-0.98</v>
      </c>
      <c r="P22" s="168"/>
      <c r="Q22" s="154"/>
    </row>
    <row r="23" spans="1:17" s="123" customFormat="1" ht="15" customHeight="1" x14ac:dyDescent="0.2">
      <c r="A23" s="185"/>
      <c r="B23" s="186"/>
      <c r="C23" s="160">
        <v>13</v>
      </c>
      <c r="D23" s="189"/>
      <c r="E23" s="153">
        <f t="shared" si="0"/>
        <v>0.24</v>
      </c>
      <c r="F23" s="153">
        <f t="shared" si="1"/>
        <v>0.55999999999999994</v>
      </c>
      <c r="G23" s="153">
        <f t="shared" si="8"/>
        <v>1.2</v>
      </c>
      <c r="H23" s="153">
        <f t="shared" si="2"/>
        <v>1.8399999999999999</v>
      </c>
      <c r="I23" s="165">
        <f t="shared" si="3"/>
        <v>2.16</v>
      </c>
      <c r="J23" s="189"/>
      <c r="K23" s="153">
        <f t="shared" ref="K23:K50" si="9">M23-3*$L$9</f>
        <v>-3.02</v>
      </c>
      <c r="L23" s="153">
        <f t="shared" si="5"/>
        <v>-2.68</v>
      </c>
      <c r="M23" s="153">
        <f>M11</f>
        <v>-2</v>
      </c>
      <c r="N23" s="153">
        <f t="shared" si="6"/>
        <v>-1.3199999999999998</v>
      </c>
      <c r="O23" s="165">
        <f t="shared" si="7"/>
        <v>-0.98</v>
      </c>
      <c r="P23" s="168"/>
      <c r="Q23" s="154"/>
    </row>
    <row r="24" spans="1:17" s="123" customFormat="1" ht="15" customHeight="1" x14ac:dyDescent="0.2">
      <c r="A24" s="185"/>
      <c r="B24" s="186"/>
      <c r="C24" s="160">
        <v>14</v>
      </c>
      <c r="D24" s="189"/>
      <c r="E24" s="153">
        <f t="shared" si="0"/>
        <v>0.24</v>
      </c>
      <c r="F24" s="153">
        <f t="shared" si="1"/>
        <v>0.55999999999999994</v>
      </c>
      <c r="G24" s="153">
        <f t="shared" si="8"/>
        <v>1.2</v>
      </c>
      <c r="H24" s="153">
        <f t="shared" si="2"/>
        <v>1.8399999999999999</v>
      </c>
      <c r="I24" s="165">
        <f t="shared" si="3"/>
        <v>2.16</v>
      </c>
      <c r="J24" s="189"/>
      <c r="K24" s="153">
        <f t="shared" si="9"/>
        <v>-3.02</v>
      </c>
      <c r="L24" s="153">
        <f t="shared" si="5"/>
        <v>-2.68</v>
      </c>
      <c r="M24" s="153">
        <f>M11</f>
        <v>-2</v>
      </c>
      <c r="N24" s="153">
        <f t="shared" si="6"/>
        <v>-1.3199999999999998</v>
      </c>
      <c r="O24" s="165">
        <f t="shared" si="7"/>
        <v>-0.98</v>
      </c>
      <c r="P24" s="168"/>
      <c r="Q24" s="154"/>
    </row>
    <row r="25" spans="1:17" s="123" customFormat="1" ht="15" customHeight="1" x14ac:dyDescent="0.2">
      <c r="A25" s="185"/>
      <c r="B25" s="186"/>
      <c r="C25" s="160">
        <v>15</v>
      </c>
      <c r="D25" s="189"/>
      <c r="E25" s="153">
        <f t="shared" si="0"/>
        <v>0.24</v>
      </c>
      <c r="F25" s="153">
        <f t="shared" si="1"/>
        <v>0.55999999999999994</v>
      </c>
      <c r="G25" s="153">
        <f t="shared" si="8"/>
        <v>1.2</v>
      </c>
      <c r="H25" s="153">
        <f t="shared" si="2"/>
        <v>1.8399999999999999</v>
      </c>
      <c r="I25" s="165">
        <f t="shared" si="3"/>
        <v>2.16</v>
      </c>
      <c r="J25" s="189"/>
      <c r="K25" s="153">
        <f t="shared" si="9"/>
        <v>-3.02</v>
      </c>
      <c r="L25" s="153">
        <f t="shared" si="5"/>
        <v>-2.68</v>
      </c>
      <c r="M25" s="153">
        <f>M11</f>
        <v>-2</v>
      </c>
      <c r="N25" s="153">
        <f t="shared" si="6"/>
        <v>-1.3199999999999998</v>
      </c>
      <c r="O25" s="165">
        <f t="shared" si="7"/>
        <v>-0.98</v>
      </c>
      <c r="P25" s="168"/>
      <c r="Q25" s="154"/>
    </row>
    <row r="26" spans="1:17" s="123" customFormat="1" ht="15" customHeight="1" x14ac:dyDescent="0.2">
      <c r="A26" s="185"/>
      <c r="B26" s="186"/>
      <c r="C26" s="160">
        <v>16</v>
      </c>
      <c r="D26" s="189"/>
      <c r="E26" s="153">
        <f t="shared" si="0"/>
        <v>0.24</v>
      </c>
      <c r="F26" s="153">
        <f t="shared" si="1"/>
        <v>0.55999999999999994</v>
      </c>
      <c r="G26" s="153">
        <f t="shared" si="8"/>
        <v>1.2</v>
      </c>
      <c r="H26" s="153">
        <f t="shared" si="2"/>
        <v>1.8399999999999999</v>
      </c>
      <c r="I26" s="165">
        <f t="shared" si="3"/>
        <v>2.16</v>
      </c>
      <c r="J26" s="189"/>
      <c r="K26" s="153">
        <f t="shared" si="9"/>
        <v>-3.02</v>
      </c>
      <c r="L26" s="153">
        <f t="shared" si="5"/>
        <v>-2.68</v>
      </c>
      <c r="M26" s="153">
        <f>M11</f>
        <v>-2</v>
      </c>
      <c r="N26" s="153">
        <f t="shared" si="6"/>
        <v>-1.3199999999999998</v>
      </c>
      <c r="O26" s="165">
        <f t="shared" si="7"/>
        <v>-0.98</v>
      </c>
      <c r="P26" s="168"/>
      <c r="Q26" s="154"/>
    </row>
    <row r="27" spans="1:17" s="123" customFormat="1" ht="15" customHeight="1" x14ac:dyDescent="0.2">
      <c r="A27" s="185"/>
      <c r="B27" s="186"/>
      <c r="C27" s="160">
        <v>17</v>
      </c>
      <c r="D27" s="189"/>
      <c r="E27" s="153">
        <f t="shared" si="0"/>
        <v>0.24</v>
      </c>
      <c r="F27" s="153">
        <f t="shared" si="1"/>
        <v>0.55999999999999994</v>
      </c>
      <c r="G27" s="153">
        <f t="shared" si="8"/>
        <v>1.2</v>
      </c>
      <c r="H27" s="153">
        <f t="shared" si="2"/>
        <v>1.8399999999999999</v>
      </c>
      <c r="I27" s="165">
        <f t="shared" si="3"/>
        <v>2.16</v>
      </c>
      <c r="J27" s="189"/>
      <c r="K27" s="153">
        <f t="shared" si="9"/>
        <v>-3.02</v>
      </c>
      <c r="L27" s="153">
        <f t="shared" si="5"/>
        <v>-2.68</v>
      </c>
      <c r="M27" s="153">
        <f>M11</f>
        <v>-2</v>
      </c>
      <c r="N27" s="153">
        <f t="shared" si="6"/>
        <v>-1.3199999999999998</v>
      </c>
      <c r="O27" s="165">
        <f t="shared" si="7"/>
        <v>-0.98</v>
      </c>
      <c r="P27" s="168"/>
      <c r="Q27" s="154"/>
    </row>
    <row r="28" spans="1:17" s="123" customFormat="1" ht="15" customHeight="1" x14ac:dyDescent="0.2">
      <c r="A28" s="185"/>
      <c r="B28" s="186"/>
      <c r="C28" s="160">
        <v>18</v>
      </c>
      <c r="D28" s="189"/>
      <c r="E28" s="153">
        <f t="shared" si="0"/>
        <v>0.24</v>
      </c>
      <c r="F28" s="153">
        <f t="shared" si="1"/>
        <v>0.55999999999999994</v>
      </c>
      <c r="G28" s="153">
        <f t="shared" si="8"/>
        <v>1.2</v>
      </c>
      <c r="H28" s="153">
        <f t="shared" si="2"/>
        <v>1.8399999999999999</v>
      </c>
      <c r="I28" s="165">
        <f t="shared" si="3"/>
        <v>2.16</v>
      </c>
      <c r="J28" s="189"/>
      <c r="K28" s="153">
        <f t="shared" si="9"/>
        <v>-3.02</v>
      </c>
      <c r="L28" s="153">
        <f t="shared" si="5"/>
        <v>-2.68</v>
      </c>
      <c r="M28" s="153">
        <f>M11</f>
        <v>-2</v>
      </c>
      <c r="N28" s="153">
        <f t="shared" si="6"/>
        <v>-1.3199999999999998</v>
      </c>
      <c r="O28" s="165">
        <f t="shared" si="7"/>
        <v>-0.98</v>
      </c>
      <c r="P28" s="168"/>
      <c r="Q28" s="154"/>
    </row>
    <row r="29" spans="1:17" s="123" customFormat="1" ht="15" customHeight="1" x14ac:dyDescent="0.2">
      <c r="A29" s="185"/>
      <c r="B29" s="186"/>
      <c r="C29" s="160">
        <v>19</v>
      </c>
      <c r="D29" s="189"/>
      <c r="E29" s="153">
        <f t="shared" si="0"/>
        <v>0.24</v>
      </c>
      <c r="F29" s="153">
        <f t="shared" si="1"/>
        <v>0.55999999999999994</v>
      </c>
      <c r="G29" s="153">
        <f t="shared" si="8"/>
        <v>1.2</v>
      </c>
      <c r="H29" s="153">
        <f t="shared" si="2"/>
        <v>1.8399999999999999</v>
      </c>
      <c r="I29" s="165">
        <f t="shared" si="3"/>
        <v>2.16</v>
      </c>
      <c r="J29" s="189"/>
      <c r="K29" s="153">
        <f t="shared" si="9"/>
        <v>-3.02</v>
      </c>
      <c r="L29" s="153">
        <f t="shared" si="5"/>
        <v>-2.68</v>
      </c>
      <c r="M29" s="153">
        <f>M11</f>
        <v>-2</v>
      </c>
      <c r="N29" s="153">
        <f t="shared" si="6"/>
        <v>-1.3199999999999998</v>
      </c>
      <c r="O29" s="165">
        <f t="shared" si="7"/>
        <v>-0.98</v>
      </c>
      <c r="P29" s="168"/>
      <c r="Q29" s="154"/>
    </row>
    <row r="30" spans="1:17" s="123" customFormat="1" ht="15" customHeight="1" x14ac:dyDescent="0.2">
      <c r="A30" s="185"/>
      <c r="B30" s="186"/>
      <c r="C30" s="160">
        <v>20</v>
      </c>
      <c r="D30" s="189"/>
      <c r="E30" s="153">
        <f t="shared" si="0"/>
        <v>0.24</v>
      </c>
      <c r="F30" s="153">
        <f t="shared" si="1"/>
        <v>0.55999999999999994</v>
      </c>
      <c r="G30" s="153">
        <f t="shared" si="8"/>
        <v>1.2</v>
      </c>
      <c r="H30" s="153">
        <f t="shared" si="2"/>
        <v>1.8399999999999999</v>
      </c>
      <c r="I30" s="165">
        <f t="shared" si="3"/>
        <v>2.16</v>
      </c>
      <c r="J30" s="189"/>
      <c r="K30" s="153">
        <f t="shared" si="9"/>
        <v>-3.02</v>
      </c>
      <c r="L30" s="153">
        <f t="shared" si="5"/>
        <v>-2.68</v>
      </c>
      <c r="M30" s="153">
        <f>M11</f>
        <v>-2</v>
      </c>
      <c r="N30" s="153">
        <f t="shared" si="6"/>
        <v>-1.3199999999999998</v>
      </c>
      <c r="O30" s="165">
        <f t="shared" si="7"/>
        <v>-0.98</v>
      </c>
      <c r="P30" s="168"/>
      <c r="Q30" s="154"/>
    </row>
    <row r="31" spans="1:17" s="123" customFormat="1" ht="15" customHeight="1" x14ac:dyDescent="0.2">
      <c r="A31" s="185"/>
      <c r="B31" s="186"/>
      <c r="C31" s="160">
        <v>21</v>
      </c>
      <c r="D31" s="189"/>
      <c r="E31" s="153">
        <f t="shared" si="0"/>
        <v>0.24</v>
      </c>
      <c r="F31" s="153">
        <f t="shared" si="1"/>
        <v>0.55999999999999994</v>
      </c>
      <c r="G31" s="153">
        <f t="shared" si="8"/>
        <v>1.2</v>
      </c>
      <c r="H31" s="153">
        <f t="shared" si="2"/>
        <v>1.8399999999999999</v>
      </c>
      <c r="I31" s="165">
        <f t="shared" si="3"/>
        <v>2.16</v>
      </c>
      <c r="J31" s="189"/>
      <c r="K31" s="153">
        <f t="shared" si="9"/>
        <v>-3.02</v>
      </c>
      <c r="L31" s="153">
        <f t="shared" si="5"/>
        <v>-2.68</v>
      </c>
      <c r="M31" s="153">
        <f>M11</f>
        <v>-2</v>
      </c>
      <c r="N31" s="153">
        <f t="shared" si="6"/>
        <v>-1.3199999999999998</v>
      </c>
      <c r="O31" s="165">
        <f t="shared" si="7"/>
        <v>-0.98</v>
      </c>
      <c r="P31" s="168"/>
      <c r="Q31" s="154"/>
    </row>
    <row r="32" spans="1:17" s="123" customFormat="1" ht="15" customHeight="1" x14ac:dyDescent="0.2">
      <c r="A32" s="185"/>
      <c r="B32" s="186"/>
      <c r="C32" s="160">
        <v>22</v>
      </c>
      <c r="D32" s="189"/>
      <c r="E32" s="153">
        <f t="shared" si="0"/>
        <v>0.24</v>
      </c>
      <c r="F32" s="153">
        <f t="shared" si="1"/>
        <v>0.55999999999999994</v>
      </c>
      <c r="G32" s="153">
        <f t="shared" si="8"/>
        <v>1.2</v>
      </c>
      <c r="H32" s="153">
        <f t="shared" si="2"/>
        <v>1.8399999999999999</v>
      </c>
      <c r="I32" s="165">
        <f t="shared" si="3"/>
        <v>2.16</v>
      </c>
      <c r="J32" s="189"/>
      <c r="K32" s="153">
        <f t="shared" si="9"/>
        <v>-3.02</v>
      </c>
      <c r="L32" s="153">
        <f t="shared" si="5"/>
        <v>-2.68</v>
      </c>
      <c r="M32" s="153">
        <f>M11</f>
        <v>-2</v>
      </c>
      <c r="N32" s="153">
        <f t="shared" si="6"/>
        <v>-1.3199999999999998</v>
      </c>
      <c r="O32" s="165">
        <f t="shared" si="7"/>
        <v>-0.98</v>
      </c>
      <c r="P32" s="168"/>
      <c r="Q32" s="154"/>
    </row>
    <row r="33" spans="1:24" s="123" customFormat="1" ht="15" customHeight="1" x14ac:dyDescent="0.2">
      <c r="A33" s="185"/>
      <c r="B33" s="186"/>
      <c r="C33" s="160">
        <v>23</v>
      </c>
      <c r="D33" s="189"/>
      <c r="E33" s="153">
        <f t="shared" si="0"/>
        <v>0.24</v>
      </c>
      <c r="F33" s="153">
        <f t="shared" si="1"/>
        <v>0.55999999999999994</v>
      </c>
      <c r="G33" s="153">
        <f t="shared" si="8"/>
        <v>1.2</v>
      </c>
      <c r="H33" s="153">
        <f t="shared" si="2"/>
        <v>1.8399999999999999</v>
      </c>
      <c r="I33" s="165">
        <f t="shared" si="3"/>
        <v>2.16</v>
      </c>
      <c r="J33" s="189"/>
      <c r="K33" s="153">
        <f t="shared" si="9"/>
        <v>-3.02</v>
      </c>
      <c r="L33" s="153">
        <f t="shared" si="5"/>
        <v>-2.68</v>
      </c>
      <c r="M33" s="153">
        <f>M11</f>
        <v>-2</v>
      </c>
      <c r="N33" s="153">
        <f t="shared" si="6"/>
        <v>-1.3199999999999998</v>
      </c>
      <c r="O33" s="165">
        <f t="shared" si="7"/>
        <v>-0.98</v>
      </c>
      <c r="P33" s="168"/>
      <c r="Q33" s="154"/>
    </row>
    <row r="34" spans="1:24" s="123" customFormat="1" ht="15" customHeight="1" x14ac:dyDescent="0.2">
      <c r="A34" s="185"/>
      <c r="B34" s="186"/>
      <c r="C34" s="160">
        <v>24</v>
      </c>
      <c r="D34" s="189"/>
      <c r="E34" s="153">
        <f t="shared" si="0"/>
        <v>0.24</v>
      </c>
      <c r="F34" s="153">
        <f t="shared" si="1"/>
        <v>0.55999999999999994</v>
      </c>
      <c r="G34" s="153">
        <f t="shared" si="8"/>
        <v>1.2</v>
      </c>
      <c r="H34" s="153">
        <f t="shared" si="2"/>
        <v>1.8399999999999999</v>
      </c>
      <c r="I34" s="165">
        <f t="shared" si="3"/>
        <v>2.16</v>
      </c>
      <c r="J34" s="189"/>
      <c r="K34" s="153">
        <f t="shared" si="9"/>
        <v>-3.02</v>
      </c>
      <c r="L34" s="153">
        <f t="shared" si="5"/>
        <v>-2.68</v>
      </c>
      <c r="M34" s="153">
        <f>M11</f>
        <v>-2</v>
      </c>
      <c r="N34" s="153">
        <f t="shared" si="6"/>
        <v>-1.3199999999999998</v>
      </c>
      <c r="O34" s="165">
        <f t="shared" si="7"/>
        <v>-0.98</v>
      </c>
      <c r="P34" s="168"/>
      <c r="Q34" s="156"/>
      <c r="R34" s="143"/>
      <c r="S34" s="143"/>
      <c r="T34" s="143"/>
      <c r="U34" s="143"/>
      <c r="V34" s="143"/>
      <c r="W34" s="143"/>
      <c r="X34" s="143"/>
    </row>
    <row r="35" spans="1:24" s="123" customFormat="1" ht="15" customHeight="1" x14ac:dyDescent="0.2">
      <c r="A35" s="185"/>
      <c r="B35" s="186"/>
      <c r="C35" s="160">
        <v>25</v>
      </c>
      <c r="D35" s="189"/>
      <c r="E35" s="153">
        <f t="shared" si="0"/>
        <v>0.24</v>
      </c>
      <c r="F35" s="153">
        <f t="shared" si="1"/>
        <v>0.55999999999999994</v>
      </c>
      <c r="G35" s="153">
        <f t="shared" si="8"/>
        <v>1.2</v>
      </c>
      <c r="H35" s="153">
        <f t="shared" si="2"/>
        <v>1.8399999999999999</v>
      </c>
      <c r="I35" s="165">
        <f t="shared" si="3"/>
        <v>2.16</v>
      </c>
      <c r="J35" s="189"/>
      <c r="K35" s="153">
        <f t="shared" si="9"/>
        <v>-3.02</v>
      </c>
      <c r="L35" s="153">
        <f t="shared" si="5"/>
        <v>-2.68</v>
      </c>
      <c r="M35" s="153">
        <f>M11</f>
        <v>-2</v>
      </c>
      <c r="N35" s="153">
        <f t="shared" si="6"/>
        <v>-1.3199999999999998</v>
      </c>
      <c r="O35" s="165">
        <f t="shared" si="7"/>
        <v>-0.98</v>
      </c>
      <c r="P35" s="168"/>
      <c r="Q35" s="154"/>
    </row>
    <row r="36" spans="1:24" s="123" customFormat="1" ht="15" customHeight="1" x14ac:dyDescent="0.2">
      <c r="A36" s="185"/>
      <c r="B36" s="186"/>
      <c r="C36" s="160">
        <v>26</v>
      </c>
      <c r="D36" s="189"/>
      <c r="E36" s="153">
        <f t="shared" si="0"/>
        <v>0.24</v>
      </c>
      <c r="F36" s="153">
        <f t="shared" si="1"/>
        <v>0.55999999999999994</v>
      </c>
      <c r="G36" s="153">
        <f t="shared" si="8"/>
        <v>1.2</v>
      </c>
      <c r="H36" s="153">
        <f t="shared" si="2"/>
        <v>1.8399999999999999</v>
      </c>
      <c r="I36" s="165">
        <f t="shared" si="3"/>
        <v>2.16</v>
      </c>
      <c r="J36" s="189"/>
      <c r="K36" s="153">
        <f t="shared" si="9"/>
        <v>-3.02</v>
      </c>
      <c r="L36" s="153">
        <f t="shared" si="5"/>
        <v>-2.68</v>
      </c>
      <c r="M36" s="153">
        <f>M11</f>
        <v>-2</v>
      </c>
      <c r="N36" s="153">
        <f t="shared" si="6"/>
        <v>-1.3199999999999998</v>
      </c>
      <c r="O36" s="165">
        <f t="shared" si="7"/>
        <v>-0.98</v>
      </c>
      <c r="P36" s="168"/>
      <c r="Q36" s="154"/>
    </row>
    <row r="37" spans="1:24" s="123" customFormat="1" ht="15" customHeight="1" x14ac:dyDescent="0.2">
      <c r="A37" s="185"/>
      <c r="B37" s="186"/>
      <c r="C37" s="160">
        <v>27</v>
      </c>
      <c r="D37" s="189"/>
      <c r="E37" s="153">
        <f t="shared" si="0"/>
        <v>0.24</v>
      </c>
      <c r="F37" s="153">
        <f t="shared" si="1"/>
        <v>0.55999999999999994</v>
      </c>
      <c r="G37" s="153">
        <f t="shared" si="8"/>
        <v>1.2</v>
      </c>
      <c r="H37" s="153">
        <f t="shared" si="2"/>
        <v>1.8399999999999999</v>
      </c>
      <c r="I37" s="165">
        <f t="shared" si="3"/>
        <v>2.16</v>
      </c>
      <c r="J37" s="189"/>
      <c r="K37" s="153">
        <f t="shared" si="9"/>
        <v>-3.02</v>
      </c>
      <c r="L37" s="153">
        <f t="shared" si="5"/>
        <v>-2.68</v>
      </c>
      <c r="M37" s="153">
        <f>M11</f>
        <v>-2</v>
      </c>
      <c r="N37" s="153">
        <f t="shared" si="6"/>
        <v>-1.3199999999999998</v>
      </c>
      <c r="O37" s="165">
        <f t="shared" si="7"/>
        <v>-0.98</v>
      </c>
      <c r="P37" s="168"/>
      <c r="Q37" s="154"/>
    </row>
    <row r="38" spans="1:24" s="123" customFormat="1" ht="15" customHeight="1" x14ac:dyDescent="0.2">
      <c r="A38" s="185"/>
      <c r="B38" s="186"/>
      <c r="C38" s="160">
        <v>28</v>
      </c>
      <c r="D38" s="189"/>
      <c r="E38" s="153">
        <f t="shared" si="0"/>
        <v>0.24</v>
      </c>
      <c r="F38" s="153">
        <f t="shared" si="1"/>
        <v>0.55999999999999994</v>
      </c>
      <c r="G38" s="153">
        <f t="shared" si="8"/>
        <v>1.2</v>
      </c>
      <c r="H38" s="153">
        <f t="shared" si="2"/>
        <v>1.8399999999999999</v>
      </c>
      <c r="I38" s="165">
        <f t="shared" si="3"/>
        <v>2.16</v>
      </c>
      <c r="J38" s="189"/>
      <c r="K38" s="153">
        <f t="shared" si="9"/>
        <v>-3.02</v>
      </c>
      <c r="L38" s="153">
        <f t="shared" si="5"/>
        <v>-2.68</v>
      </c>
      <c r="M38" s="153">
        <f>M11</f>
        <v>-2</v>
      </c>
      <c r="N38" s="153">
        <f t="shared" si="6"/>
        <v>-1.3199999999999998</v>
      </c>
      <c r="O38" s="165">
        <f t="shared" si="7"/>
        <v>-0.98</v>
      </c>
      <c r="P38" s="168"/>
      <c r="Q38" s="154"/>
    </row>
    <row r="39" spans="1:24" s="123" customFormat="1" ht="15" customHeight="1" x14ac:dyDescent="0.2">
      <c r="A39" s="185"/>
      <c r="B39" s="186"/>
      <c r="C39" s="160">
        <v>29</v>
      </c>
      <c r="D39" s="189"/>
      <c r="E39" s="153">
        <f t="shared" si="0"/>
        <v>0.24</v>
      </c>
      <c r="F39" s="153">
        <f t="shared" si="1"/>
        <v>0.55999999999999994</v>
      </c>
      <c r="G39" s="153">
        <f t="shared" si="8"/>
        <v>1.2</v>
      </c>
      <c r="H39" s="153">
        <f t="shared" si="2"/>
        <v>1.8399999999999999</v>
      </c>
      <c r="I39" s="165">
        <f t="shared" si="3"/>
        <v>2.16</v>
      </c>
      <c r="J39" s="189"/>
      <c r="K39" s="153">
        <f t="shared" si="9"/>
        <v>-3.02</v>
      </c>
      <c r="L39" s="153">
        <f t="shared" si="5"/>
        <v>-2.68</v>
      </c>
      <c r="M39" s="153">
        <f>M11</f>
        <v>-2</v>
      </c>
      <c r="N39" s="153">
        <f t="shared" si="6"/>
        <v>-1.3199999999999998</v>
      </c>
      <c r="O39" s="165">
        <f t="shared" si="7"/>
        <v>-0.98</v>
      </c>
      <c r="P39" s="168"/>
      <c r="Q39" s="154"/>
    </row>
    <row r="40" spans="1:24" s="123" customFormat="1" ht="15" customHeight="1" x14ac:dyDescent="0.2">
      <c r="A40" s="185"/>
      <c r="B40" s="186"/>
      <c r="C40" s="160">
        <v>30</v>
      </c>
      <c r="D40" s="189"/>
      <c r="E40" s="153">
        <f t="shared" si="0"/>
        <v>0.24</v>
      </c>
      <c r="F40" s="153">
        <f t="shared" si="1"/>
        <v>0.55999999999999994</v>
      </c>
      <c r="G40" s="153">
        <f t="shared" si="8"/>
        <v>1.2</v>
      </c>
      <c r="H40" s="153">
        <f t="shared" si="2"/>
        <v>1.8399999999999999</v>
      </c>
      <c r="I40" s="165">
        <f t="shared" si="3"/>
        <v>2.16</v>
      </c>
      <c r="J40" s="189"/>
      <c r="K40" s="153">
        <f t="shared" si="9"/>
        <v>-3.02</v>
      </c>
      <c r="L40" s="153">
        <f t="shared" si="5"/>
        <v>-2.68</v>
      </c>
      <c r="M40" s="153">
        <f>M11</f>
        <v>-2</v>
      </c>
      <c r="N40" s="153">
        <f t="shared" si="6"/>
        <v>-1.3199999999999998</v>
      </c>
      <c r="O40" s="165">
        <f t="shared" si="7"/>
        <v>-0.98</v>
      </c>
      <c r="P40" s="168"/>
      <c r="Q40" s="154"/>
    </row>
    <row r="41" spans="1:24" s="123" customFormat="1" ht="15" customHeight="1" x14ac:dyDescent="0.2">
      <c r="A41" s="185"/>
      <c r="B41" s="186"/>
      <c r="C41" s="160">
        <v>31</v>
      </c>
      <c r="D41" s="189"/>
      <c r="E41" s="153">
        <f t="shared" si="0"/>
        <v>0.24</v>
      </c>
      <c r="F41" s="153">
        <f t="shared" si="1"/>
        <v>0.55999999999999994</v>
      </c>
      <c r="G41" s="153">
        <f t="shared" si="8"/>
        <v>1.2</v>
      </c>
      <c r="H41" s="153">
        <f t="shared" si="2"/>
        <v>1.8399999999999999</v>
      </c>
      <c r="I41" s="165">
        <f t="shared" si="3"/>
        <v>2.16</v>
      </c>
      <c r="J41" s="189"/>
      <c r="K41" s="153">
        <f t="shared" si="9"/>
        <v>-3.02</v>
      </c>
      <c r="L41" s="153">
        <f t="shared" si="5"/>
        <v>-2.68</v>
      </c>
      <c r="M41" s="153">
        <f>M11</f>
        <v>-2</v>
      </c>
      <c r="N41" s="153">
        <f t="shared" si="6"/>
        <v>-1.3199999999999998</v>
      </c>
      <c r="O41" s="165">
        <f t="shared" si="7"/>
        <v>-0.98</v>
      </c>
      <c r="P41" s="168"/>
      <c r="Q41" s="154"/>
      <c r="S41" s="144"/>
    </row>
    <row r="42" spans="1:24" s="123" customFormat="1" ht="15" customHeight="1" x14ac:dyDescent="0.2">
      <c r="A42" s="185"/>
      <c r="B42" s="186"/>
      <c r="C42" s="160">
        <v>32</v>
      </c>
      <c r="D42" s="189"/>
      <c r="E42" s="153">
        <f t="shared" si="0"/>
        <v>0.24</v>
      </c>
      <c r="F42" s="153">
        <f t="shared" si="1"/>
        <v>0.55999999999999994</v>
      </c>
      <c r="G42" s="153">
        <f t="shared" si="8"/>
        <v>1.2</v>
      </c>
      <c r="H42" s="153">
        <f t="shared" si="2"/>
        <v>1.8399999999999999</v>
      </c>
      <c r="I42" s="165">
        <f t="shared" si="3"/>
        <v>2.16</v>
      </c>
      <c r="J42" s="189"/>
      <c r="K42" s="153">
        <f t="shared" si="9"/>
        <v>-3.02</v>
      </c>
      <c r="L42" s="153">
        <f t="shared" si="5"/>
        <v>-2.68</v>
      </c>
      <c r="M42" s="153">
        <f>M11</f>
        <v>-2</v>
      </c>
      <c r="N42" s="153">
        <f t="shared" si="6"/>
        <v>-1.3199999999999998</v>
      </c>
      <c r="O42" s="165">
        <f t="shared" si="7"/>
        <v>-0.98</v>
      </c>
      <c r="P42" s="168"/>
      <c r="Q42" s="154"/>
      <c r="S42" s="144"/>
    </row>
    <row r="43" spans="1:24" s="123" customFormat="1" ht="15" customHeight="1" x14ac:dyDescent="0.2">
      <c r="A43" s="185"/>
      <c r="B43" s="186"/>
      <c r="C43" s="160">
        <v>33</v>
      </c>
      <c r="D43" s="189"/>
      <c r="E43" s="153">
        <f t="shared" si="0"/>
        <v>0.24</v>
      </c>
      <c r="F43" s="153">
        <f t="shared" si="1"/>
        <v>0.55999999999999994</v>
      </c>
      <c r="G43" s="153">
        <f t="shared" si="8"/>
        <v>1.2</v>
      </c>
      <c r="H43" s="153">
        <f t="shared" si="2"/>
        <v>1.8399999999999999</v>
      </c>
      <c r="I43" s="165">
        <f t="shared" si="3"/>
        <v>2.16</v>
      </c>
      <c r="J43" s="189"/>
      <c r="K43" s="153">
        <f t="shared" si="9"/>
        <v>-3.02</v>
      </c>
      <c r="L43" s="153">
        <f t="shared" si="5"/>
        <v>-2.68</v>
      </c>
      <c r="M43" s="153">
        <f>M11</f>
        <v>-2</v>
      </c>
      <c r="N43" s="153">
        <f t="shared" si="6"/>
        <v>-1.3199999999999998</v>
      </c>
      <c r="O43" s="165">
        <f t="shared" si="7"/>
        <v>-0.98</v>
      </c>
      <c r="P43" s="168"/>
      <c r="Q43" s="154"/>
      <c r="S43" s="144"/>
    </row>
    <row r="44" spans="1:24" s="123" customFormat="1" ht="15" customHeight="1" x14ac:dyDescent="0.2">
      <c r="A44" s="185"/>
      <c r="B44" s="186"/>
      <c r="C44" s="160">
        <v>34</v>
      </c>
      <c r="D44" s="189"/>
      <c r="E44" s="153">
        <f t="shared" si="0"/>
        <v>0.24</v>
      </c>
      <c r="F44" s="153">
        <f t="shared" si="1"/>
        <v>0.55999999999999994</v>
      </c>
      <c r="G44" s="153">
        <f t="shared" si="8"/>
        <v>1.2</v>
      </c>
      <c r="H44" s="153">
        <f t="shared" si="2"/>
        <v>1.8399999999999999</v>
      </c>
      <c r="I44" s="165">
        <f t="shared" si="3"/>
        <v>2.16</v>
      </c>
      <c r="J44" s="189"/>
      <c r="K44" s="153">
        <f t="shared" si="9"/>
        <v>-3.02</v>
      </c>
      <c r="L44" s="153">
        <f t="shared" si="5"/>
        <v>-2.68</v>
      </c>
      <c r="M44" s="153">
        <f t="shared" ref="M44:M49" si="10">M11</f>
        <v>-2</v>
      </c>
      <c r="N44" s="153">
        <f t="shared" si="6"/>
        <v>-1.3199999999999998</v>
      </c>
      <c r="O44" s="165">
        <f t="shared" si="7"/>
        <v>-0.98</v>
      </c>
      <c r="P44" s="168"/>
      <c r="Q44" s="154"/>
      <c r="S44" s="144"/>
    </row>
    <row r="45" spans="1:24" s="123" customFormat="1" ht="15" customHeight="1" x14ac:dyDescent="0.2">
      <c r="A45" s="185"/>
      <c r="B45" s="186"/>
      <c r="C45" s="160">
        <v>35</v>
      </c>
      <c r="D45" s="189"/>
      <c r="E45" s="153">
        <f t="shared" si="0"/>
        <v>0.24</v>
      </c>
      <c r="F45" s="153">
        <f t="shared" si="1"/>
        <v>0.55999999999999994</v>
      </c>
      <c r="G45" s="153">
        <f t="shared" si="8"/>
        <v>1.2</v>
      </c>
      <c r="H45" s="153">
        <f t="shared" si="2"/>
        <v>1.8399999999999999</v>
      </c>
      <c r="I45" s="165">
        <f t="shared" si="3"/>
        <v>2.16</v>
      </c>
      <c r="J45" s="189"/>
      <c r="K45" s="153">
        <f t="shared" si="9"/>
        <v>-3.02</v>
      </c>
      <c r="L45" s="153">
        <f t="shared" si="5"/>
        <v>-2.68</v>
      </c>
      <c r="M45" s="153">
        <f t="shared" si="10"/>
        <v>-2</v>
      </c>
      <c r="N45" s="153">
        <f t="shared" si="6"/>
        <v>-1.3199999999999998</v>
      </c>
      <c r="O45" s="165">
        <f t="shared" si="7"/>
        <v>-0.98</v>
      </c>
      <c r="P45" s="168"/>
      <c r="Q45" s="154"/>
      <c r="S45" s="144"/>
    </row>
    <row r="46" spans="1:24" s="123" customFormat="1" ht="15" customHeight="1" x14ac:dyDescent="0.2">
      <c r="A46" s="185"/>
      <c r="B46" s="186"/>
      <c r="C46" s="160">
        <v>36</v>
      </c>
      <c r="D46" s="189"/>
      <c r="E46" s="153">
        <f t="shared" si="0"/>
        <v>0.24</v>
      </c>
      <c r="F46" s="153">
        <f t="shared" si="1"/>
        <v>0.55999999999999994</v>
      </c>
      <c r="G46" s="153">
        <f t="shared" si="8"/>
        <v>1.2</v>
      </c>
      <c r="H46" s="153">
        <f t="shared" si="2"/>
        <v>1.8399999999999999</v>
      </c>
      <c r="I46" s="165">
        <f t="shared" si="3"/>
        <v>2.16</v>
      </c>
      <c r="J46" s="189"/>
      <c r="K46" s="153">
        <f t="shared" si="9"/>
        <v>-3.02</v>
      </c>
      <c r="L46" s="153">
        <f t="shared" si="5"/>
        <v>-2.68</v>
      </c>
      <c r="M46" s="153">
        <f t="shared" si="10"/>
        <v>-2</v>
      </c>
      <c r="N46" s="153">
        <f t="shared" si="6"/>
        <v>-1.3199999999999998</v>
      </c>
      <c r="O46" s="165">
        <f t="shared" si="7"/>
        <v>-0.98</v>
      </c>
      <c r="P46" s="168"/>
      <c r="Q46" s="154"/>
      <c r="S46" s="144"/>
    </row>
    <row r="47" spans="1:24" s="123" customFormat="1" ht="15" customHeight="1" x14ac:dyDescent="0.2">
      <c r="A47" s="185"/>
      <c r="B47" s="186"/>
      <c r="C47" s="160">
        <v>37</v>
      </c>
      <c r="D47" s="189"/>
      <c r="E47" s="153">
        <f t="shared" si="0"/>
        <v>0.24</v>
      </c>
      <c r="F47" s="153">
        <f t="shared" si="1"/>
        <v>0.55999999999999994</v>
      </c>
      <c r="G47" s="153">
        <f t="shared" si="8"/>
        <v>1.2</v>
      </c>
      <c r="H47" s="153">
        <f t="shared" si="2"/>
        <v>1.8399999999999999</v>
      </c>
      <c r="I47" s="165">
        <f t="shared" si="3"/>
        <v>2.16</v>
      </c>
      <c r="J47" s="189"/>
      <c r="K47" s="153">
        <f t="shared" si="9"/>
        <v>-3.02</v>
      </c>
      <c r="L47" s="153">
        <f t="shared" si="5"/>
        <v>-2.68</v>
      </c>
      <c r="M47" s="153">
        <f t="shared" si="10"/>
        <v>-2</v>
      </c>
      <c r="N47" s="153">
        <f t="shared" si="6"/>
        <v>-1.3199999999999998</v>
      </c>
      <c r="O47" s="165">
        <f t="shared" si="7"/>
        <v>-0.98</v>
      </c>
      <c r="P47" s="168"/>
      <c r="Q47" s="154"/>
    </row>
    <row r="48" spans="1:24" s="123" customFormat="1" ht="15" customHeight="1" x14ac:dyDescent="0.2">
      <c r="A48" s="185"/>
      <c r="B48" s="186"/>
      <c r="C48" s="160">
        <v>38</v>
      </c>
      <c r="D48" s="189"/>
      <c r="E48" s="153">
        <f t="shared" si="0"/>
        <v>0.24</v>
      </c>
      <c r="F48" s="153">
        <f t="shared" si="1"/>
        <v>0.55999999999999994</v>
      </c>
      <c r="G48" s="153">
        <f t="shared" si="8"/>
        <v>1.2</v>
      </c>
      <c r="H48" s="153">
        <f t="shared" si="2"/>
        <v>1.8399999999999999</v>
      </c>
      <c r="I48" s="165">
        <f t="shared" si="3"/>
        <v>2.16</v>
      </c>
      <c r="J48" s="189"/>
      <c r="K48" s="153">
        <f t="shared" si="9"/>
        <v>-3.02</v>
      </c>
      <c r="L48" s="153">
        <f t="shared" si="5"/>
        <v>-2.68</v>
      </c>
      <c r="M48" s="153">
        <f t="shared" si="10"/>
        <v>-2</v>
      </c>
      <c r="N48" s="153">
        <f t="shared" si="6"/>
        <v>-1.3199999999999998</v>
      </c>
      <c r="O48" s="165">
        <f t="shared" si="7"/>
        <v>-0.98</v>
      </c>
      <c r="P48" s="168"/>
      <c r="Q48" s="154"/>
    </row>
    <row r="49" spans="1:17" s="123" customFormat="1" ht="15" customHeight="1" x14ac:dyDescent="0.2">
      <c r="A49" s="185"/>
      <c r="B49" s="186"/>
      <c r="C49" s="160">
        <v>39</v>
      </c>
      <c r="D49" s="189"/>
      <c r="E49" s="153">
        <f t="shared" si="0"/>
        <v>0.24</v>
      </c>
      <c r="F49" s="153">
        <f t="shared" si="1"/>
        <v>0.55999999999999994</v>
      </c>
      <c r="G49" s="153">
        <f t="shared" si="8"/>
        <v>1.2</v>
      </c>
      <c r="H49" s="153">
        <f t="shared" si="2"/>
        <v>1.8399999999999999</v>
      </c>
      <c r="I49" s="165">
        <f t="shared" si="3"/>
        <v>2.16</v>
      </c>
      <c r="J49" s="189"/>
      <c r="K49" s="153">
        <f t="shared" si="9"/>
        <v>-3.02</v>
      </c>
      <c r="L49" s="153">
        <f t="shared" si="5"/>
        <v>-2.68</v>
      </c>
      <c r="M49" s="153">
        <f t="shared" si="10"/>
        <v>-2</v>
      </c>
      <c r="N49" s="153">
        <f t="shared" si="6"/>
        <v>-1.3199999999999998</v>
      </c>
      <c r="O49" s="165">
        <f t="shared" si="7"/>
        <v>-0.98</v>
      </c>
      <c r="P49" s="168"/>
      <c r="Q49" s="154"/>
    </row>
    <row r="50" spans="1:17" s="123" customFormat="1" ht="15" customHeight="1" thickBot="1" x14ac:dyDescent="0.25">
      <c r="A50" s="187"/>
      <c r="B50" s="188"/>
      <c r="C50" s="161">
        <v>40</v>
      </c>
      <c r="D50" s="190"/>
      <c r="E50" s="157">
        <f t="shared" si="0"/>
        <v>0.24</v>
      </c>
      <c r="F50" s="157">
        <f t="shared" si="1"/>
        <v>0.55999999999999994</v>
      </c>
      <c r="G50" s="157">
        <f>G49</f>
        <v>1.2</v>
      </c>
      <c r="H50" s="157">
        <f t="shared" si="2"/>
        <v>1.8399999999999999</v>
      </c>
      <c r="I50" s="166">
        <f t="shared" si="3"/>
        <v>2.16</v>
      </c>
      <c r="J50" s="190"/>
      <c r="K50" s="157">
        <f t="shared" si="9"/>
        <v>-3.02</v>
      </c>
      <c r="L50" s="157">
        <f t="shared" si="5"/>
        <v>-2.68</v>
      </c>
      <c r="M50" s="157">
        <f>M49</f>
        <v>-2</v>
      </c>
      <c r="N50" s="157">
        <f t="shared" si="6"/>
        <v>-1.3199999999999998</v>
      </c>
      <c r="O50" s="166">
        <f t="shared" si="7"/>
        <v>-0.98</v>
      </c>
      <c r="P50" s="169"/>
      <c r="Q50" s="158"/>
    </row>
    <row r="51" spans="1:17" ht="15.75" thickTop="1" x14ac:dyDescent="0.25">
      <c r="D51" s="124"/>
      <c r="I51" s="125"/>
      <c r="J51" s="125"/>
      <c r="K51" s="125"/>
      <c r="L51" s="125"/>
      <c r="M51" s="125"/>
      <c r="N51" s="125"/>
      <c r="O51" s="125"/>
    </row>
    <row r="52" spans="1:17" x14ac:dyDescent="0.25">
      <c r="D52" s="124"/>
    </row>
    <row r="53" spans="1:17" x14ac:dyDescent="0.25">
      <c r="D53" s="124"/>
    </row>
    <row r="54" spans="1:17" x14ac:dyDescent="0.25">
      <c r="D54" s="124"/>
    </row>
    <row r="55" spans="1:17" x14ac:dyDescent="0.25">
      <c r="D55" s="124"/>
    </row>
    <row r="56" spans="1:17" x14ac:dyDescent="0.25">
      <c r="D56" s="124"/>
    </row>
  </sheetData>
  <sheetProtection algorithmName="SHA-512" hashValue="dHXkl1J/EowZ7HrQqPoZuz/kZ14jpGA4FjQXPtnZjfiHNGbNozP6jn8rGvFA6ZuU7V1zCxkV4I1Gots0nvrbEw==" saltValue="F+tktVH/tXutr5p/UNwQjg==" spinCount="100000" sheet="1" objects="1" scenarios="1"/>
  <mergeCells count="5">
    <mergeCell ref="D8:I8"/>
    <mergeCell ref="J8:O8"/>
    <mergeCell ref="A4:B4"/>
    <mergeCell ref="C4:F4"/>
    <mergeCell ref="H4:J4"/>
  </mergeCells>
  <pageMargins left="0.7" right="0.7" top="0.75" bottom="0.75" header="0.3" footer="0.3"/>
  <pageSetup paperSize="9" scale="62" orientation="portrait" r:id="rId1"/>
  <colBreaks count="1" manualBreakCount="1">
    <brk id="17"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1 PANEL DATA DOUBLE SAMPLES</vt:lpstr>
      <vt:lpstr>1a PANEL CHART PN</vt:lpstr>
      <vt:lpstr>1b PANEL CHART En</vt:lpstr>
      <vt:lpstr>2 PANEL DATA REF SAMPLES</vt:lpstr>
      <vt:lpstr>2a PANEL CHART DN</vt:lpstr>
      <vt:lpstr>2b PANEL CHART Z-SCORE </vt:lpstr>
      <vt:lpstr>FORMULAS INDEXES</vt:lpstr>
      <vt:lpstr>3 X CHART EVOO</vt:lpstr>
      <vt:lpstr>3 X CHART VOO</vt:lpstr>
      <vt:lpstr>3 X CHART OVOO</vt:lpstr>
      <vt:lpstr>3 X CHART LOO IOC</vt:lpstr>
      <vt:lpstr>3 X CHART LOO EU</vt:lpstr>
      <vt:lpstr>'1 PANEL DATA DOUBLE SAMPLES'!Print_Area</vt:lpstr>
      <vt:lpstr>'1a PANEL CHART PN'!Print_Area</vt:lpstr>
      <vt:lpstr>'1b PANEL CHART En'!Print_Area</vt:lpstr>
      <vt:lpstr>'2a PANEL CHART DN'!Print_Area</vt:lpstr>
      <vt:lpstr>'2b PANEL CHART Z-SCORE '!Print_Area</vt:lpstr>
      <vt:lpstr>'3 X CHART EVOO'!Print_Area</vt:lpstr>
      <vt:lpstr>'3 X CHART LOO EU'!Print_Area</vt:lpstr>
      <vt:lpstr>'3 X CHART LOO IOC'!Print_Area</vt:lpstr>
      <vt:lpstr>'3 X CHART VOO'!Print_Area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Efi Christopoulou</dc:creator>
  <cp:lastModifiedBy>Efi Christopoulou</cp:lastModifiedBy>
  <cp:lastPrinted>2021-03-02T17:52:46Z</cp:lastPrinted>
  <dcterms:created xsi:type="dcterms:W3CDTF">2019-05-19T12:22:26Z</dcterms:created>
  <dcterms:modified xsi:type="dcterms:W3CDTF">2022-09-19T08:54:44Z</dcterms:modified>
</cp:coreProperties>
</file>